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\Documents\Techniques in Home Winemaking\WINEMAKING TOOLS\LOG SHEET\"/>
    </mc:Choice>
  </mc:AlternateContent>
  <workbookProtection workbookPassword="C607" lockStructure="1"/>
  <bookViews>
    <workbookView xWindow="0" yWindow="0" windowWidth="21600" windowHeight="8933"/>
  </bookViews>
  <sheets>
    <sheet name="Log Sheet" sheetId="1" r:id="rId1"/>
    <sheet name="Custom List" sheetId="3" state="hidden" r:id="rId2"/>
    <sheet name="Lists" sheetId="2" state="hidden" r:id="rId3"/>
    <sheet name="Brix-PA-Sugars-PA" sheetId="4" state="hidden" r:id="rId4"/>
  </sheets>
  <definedNames>
    <definedName name="_xlnm.Print_Area" localSheetId="0">'Log Sheet'!$A$1:$R$151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3" i="4" l="1"/>
  <c r="E303" i="4"/>
  <c r="D303" i="4"/>
  <c r="F302" i="4"/>
  <c r="D302" i="4"/>
  <c r="E302" i="4" s="1"/>
  <c r="F301" i="4"/>
  <c r="E301" i="4"/>
  <c r="D301" i="4"/>
  <c r="D300" i="4"/>
  <c r="F300" i="4" s="1"/>
  <c r="D299" i="4"/>
  <c r="F299" i="4" s="1"/>
  <c r="F298" i="4"/>
  <c r="D298" i="4"/>
  <c r="E298" i="4" s="1"/>
  <c r="E297" i="4"/>
  <c r="D297" i="4"/>
  <c r="F297" i="4" s="1"/>
  <c r="D296" i="4"/>
  <c r="F295" i="4"/>
  <c r="E295" i="4"/>
  <c r="D295" i="4"/>
  <c r="F294" i="4"/>
  <c r="D294" i="4"/>
  <c r="E294" i="4" s="1"/>
  <c r="F293" i="4"/>
  <c r="E293" i="4"/>
  <c r="D293" i="4"/>
  <c r="D292" i="4"/>
  <c r="F292" i="4" s="1"/>
  <c r="D291" i="4"/>
  <c r="F291" i="4" s="1"/>
  <c r="F290" i="4"/>
  <c r="D290" i="4"/>
  <c r="E290" i="4" s="1"/>
  <c r="E289" i="4"/>
  <c r="D289" i="4"/>
  <c r="F289" i="4" s="1"/>
  <c r="D288" i="4"/>
  <c r="F287" i="4"/>
  <c r="E287" i="4"/>
  <c r="D287" i="4"/>
  <c r="F286" i="4"/>
  <c r="D286" i="4"/>
  <c r="E286" i="4" s="1"/>
  <c r="F285" i="4"/>
  <c r="E285" i="4"/>
  <c r="D285" i="4"/>
  <c r="D284" i="4"/>
  <c r="F284" i="4" s="1"/>
  <c r="D283" i="4"/>
  <c r="F283" i="4" s="1"/>
  <c r="F282" i="4"/>
  <c r="D282" i="4"/>
  <c r="E282" i="4" s="1"/>
  <c r="E281" i="4"/>
  <c r="D281" i="4"/>
  <c r="F281" i="4" s="1"/>
  <c r="D280" i="4"/>
  <c r="F279" i="4"/>
  <c r="E279" i="4"/>
  <c r="D279" i="4"/>
  <c r="F278" i="4"/>
  <c r="D278" i="4"/>
  <c r="E278" i="4" s="1"/>
  <c r="F277" i="4"/>
  <c r="E277" i="4"/>
  <c r="D277" i="4"/>
  <c r="D276" i="4"/>
  <c r="F276" i="4" s="1"/>
  <c r="D275" i="4"/>
  <c r="F275" i="4" s="1"/>
  <c r="F274" i="4"/>
  <c r="D274" i="4"/>
  <c r="E274" i="4" s="1"/>
  <c r="E273" i="4"/>
  <c r="D273" i="4"/>
  <c r="F273" i="4" s="1"/>
  <c r="D272" i="4"/>
  <c r="E271" i="4"/>
  <c r="D271" i="4"/>
  <c r="F271" i="4" s="1"/>
  <c r="F270" i="4"/>
  <c r="D270" i="4"/>
  <c r="E270" i="4" s="1"/>
  <c r="F269" i="4"/>
  <c r="E269" i="4"/>
  <c r="D269" i="4"/>
  <c r="D268" i="4"/>
  <c r="F268" i="4" s="1"/>
  <c r="D267" i="4"/>
  <c r="F267" i="4" s="1"/>
  <c r="F266" i="4"/>
  <c r="D266" i="4"/>
  <c r="E266" i="4" s="1"/>
  <c r="E265" i="4"/>
  <c r="D265" i="4"/>
  <c r="F265" i="4" s="1"/>
  <c r="D264" i="4"/>
  <c r="E263" i="4"/>
  <c r="D263" i="4"/>
  <c r="F263" i="4" s="1"/>
  <c r="F262" i="4"/>
  <c r="D262" i="4"/>
  <c r="E262" i="4" s="1"/>
  <c r="E261" i="4"/>
  <c r="D261" i="4"/>
  <c r="F261" i="4" s="1"/>
  <c r="D260" i="4"/>
  <c r="F260" i="4" s="1"/>
  <c r="D259" i="4"/>
  <c r="F259" i="4" s="1"/>
  <c r="F258" i="4"/>
  <c r="D258" i="4"/>
  <c r="E258" i="4" s="1"/>
  <c r="E257" i="4"/>
  <c r="D257" i="4"/>
  <c r="F257" i="4" s="1"/>
  <c r="D256" i="4"/>
  <c r="E255" i="4"/>
  <c r="D255" i="4"/>
  <c r="F255" i="4" s="1"/>
  <c r="F254" i="4"/>
  <c r="D254" i="4"/>
  <c r="E254" i="4" s="1"/>
  <c r="E253" i="4"/>
  <c r="D253" i="4"/>
  <c r="F253" i="4" s="1"/>
  <c r="D252" i="4"/>
  <c r="F252" i="4" s="1"/>
  <c r="D251" i="4"/>
  <c r="F251" i="4" s="1"/>
  <c r="F250" i="4"/>
  <c r="D250" i="4"/>
  <c r="E250" i="4" s="1"/>
  <c r="E249" i="4"/>
  <c r="D249" i="4"/>
  <c r="F249" i="4" s="1"/>
  <c r="D248" i="4"/>
  <c r="E247" i="4"/>
  <c r="D247" i="4"/>
  <c r="F247" i="4" s="1"/>
  <c r="F246" i="4"/>
  <c r="D246" i="4"/>
  <c r="E246" i="4" s="1"/>
  <c r="E245" i="4"/>
  <c r="D245" i="4"/>
  <c r="F245" i="4" s="1"/>
  <c r="D244" i="4"/>
  <c r="F244" i="4" s="1"/>
  <c r="F243" i="4"/>
  <c r="D243" i="4"/>
  <c r="E243" i="4" s="1"/>
  <c r="F242" i="4"/>
  <c r="D242" i="4"/>
  <c r="E242" i="4" s="1"/>
  <c r="E241" i="4"/>
  <c r="D241" i="4"/>
  <c r="F241" i="4" s="1"/>
  <c r="D240" i="4"/>
  <c r="E239" i="4"/>
  <c r="D239" i="4"/>
  <c r="F239" i="4" s="1"/>
  <c r="F238" i="4"/>
  <c r="D238" i="4"/>
  <c r="E238" i="4" s="1"/>
  <c r="E237" i="4"/>
  <c r="D237" i="4"/>
  <c r="F237" i="4" s="1"/>
  <c r="D236" i="4"/>
  <c r="F236" i="4" s="1"/>
  <c r="D235" i="4"/>
  <c r="F235" i="4" s="1"/>
  <c r="F234" i="4"/>
  <c r="D234" i="4"/>
  <c r="E234" i="4" s="1"/>
  <c r="E233" i="4"/>
  <c r="D233" i="4"/>
  <c r="F233" i="4" s="1"/>
  <c r="D232" i="4"/>
  <c r="E231" i="4"/>
  <c r="D231" i="4"/>
  <c r="F231" i="4" s="1"/>
  <c r="F230" i="4"/>
  <c r="D230" i="4"/>
  <c r="E230" i="4" s="1"/>
  <c r="E229" i="4"/>
  <c r="D229" i="4"/>
  <c r="F229" i="4" s="1"/>
  <c r="D228" i="4"/>
  <c r="F228" i="4" s="1"/>
  <c r="D227" i="4"/>
  <c r="F227" i="4" s="1"/>
  <c r="F226" i="4"/>
  <c r="D226" i="4"/>
  <c r="E226" i="4" s="1"/>
  <c r="E225" i="4"/>
  <c r="D225" i="4"/>
  <c r="F225" i="4" s="1"/>
  <c r="D224" i="4"/>
  <c r="E223" i="4"/>
  <c r="D223" i="4"/>
  <c r="F223" i="4" s="1"/>
  <c r="F222" i="4"/>
  <c r="D222" i="4"/>
  <c r="E222" i="4" s="1"/>
  <c r="E221" i="4"/>
  <c r="D221" i="4"/>
  <c r="F221" i="4" s="1"/>
  <c r="D220" i="4"/>
  <c r="F220" i="4" s="1"/>
  <c r="F219" i="4"/>
  <c r="E219" i="4"/>
  <c r="D219" i="4"/>
  <c r="F218" i="4"/>
  <c r="D218" i="4"/>
  <c r="E218" i="4" s="1"/>
  <c r="E217" i="4"/>
  <c r="D217" i="4"/>
  <c r="F217" i="4" s="1"/>
  <c r="D216" i="4"/>
  <c r="E215" i="4"/>
  <c r="D215" i="4"/>
  <c r="F215" i="4" s="1"/>
  <c r="F214" i="4"/>
  <c r="E214" i="4"/>
  <c r="D214" i="4"/>
  <c r="E213" i="4"/>
  <c r="D213" i="4"/>
  <c r="F213" i="4" s="1"/>
  <c r="D212" i="4"/>
  <c r="F212" i="4" s="1"/>
  <c r="F211" i="4"/>
  <c r="D211" i="4"/>
  <c r="E211" i="4" s="1"/>
  <c r="F210" i="4"/>
  <c r="D210" i="4"/>
  <c r="E210" i="4" s="1"/>
  <c r="E209" i="4"/>
  <c r="D209" i="4"/>
  <c r="F209" i="4" s="1"/>
  <c r="D208" i="4"/>
  <c r="E207" i="4"/>
  <c r="D207" i="4"/>
  <c r="F207" i="4" s="1"/>
  <c r="F206" i="4"/>
  <c r="E206" i="4"/>
  <c r="D206" i="4"/>
  <c r="E205" i="4"/>
  <c r="D205" i="4"/>
  <c r="F205" i="4" s="1"/>
  <c r="D204" i="4"/>
  <c r="F204" i="4" s="1"/>
  <c r="F203" i="4"/>
  <c r="D203" i="4"/>
  <c r="E203" i="4" s="1"/>
  <c r="F202" i="4"/>
  <c r="D202" i="4"/>
  <c r="E202" i="4" s="1"/>
  <c r="E201" i="4"/>
  <c r="D201" i="4"/>
  <c r="F201" i="4" s="1"/>
  <c r="D200" i="4"/>
  <c r="E199" i="4"/>
  <c r="D199" i="4"/>
  <c r="F199" i="4" s="1"/>
  <c r="F198" i="4"/>
  <c r="E198" i="4"/>
  <c r="D198" i="4"/>
  <c r="E197" i="4"/>
  <c r="D197" i="4"/>
  <c r="F197" i="4" s="1"/>
  <c r="D196" i="4"/>
  <c r="F196" i="4" s="1"/>
  <c r="F195" i="4"/>
  <c r="D195" i="4"/>
  <c r="E195" i="4" s="1"/>
  <c r="F194" i="4"/>
  <c r="D194" i="4"/>
  <c r="E194" i="4" s="1"/>
  <c r="E193" i="4"/>
  <c r="D193" i="4"/>
  <c r="F193" i="4" s="1"/>
  <c r="D192" i="4"/>
  <c r="E191" i="4"/>
  <c r="D191" i="4"/>
  <c r="F191" i="4" s="1"/>
  <c r="F190" i="4"/>
  <c r="E190" i="4"/>
  <c r="D190" i="4"/>
  <c r="E189" i="4"/>
  <c r="D189" i="4"/>
  <c r="F189" i="4" s="1"/>
  <c r="D188" i="4"/>
  <c r="F188" i="4" s="1"/>
  <c r="D187" i="4"/>
  <c r="F187" i="4" s="1"/>
  <c r="F186" i="4"/>
  <c r="D186" i="4"/>
  <c r="E186" i="4" s="1"/>
  <c r="E185" i="4"/>
  <c r="D185" i="4"/>
  <c r="F185" i="4" s="1"/>
  <c r="D184" i="4"/>
  <c r="E183" i="4"/>
  <c r="D183" i="4"/>
  <c r="F183" i="4" s="1"/>
  <c r="F182" i="4"/>
  <c r="E182" i="4"/>
  <c r="D182" i="4"/>
  <c r="E181" i="4"/>
  <c r="D181" i="4"/>
  <c r="F181" i="4" s="1"/>
  <c r="D180" i="4"/>
  <c r="F180" i="4" s="1"/>
  <c r="F179" i="4"/>
  <c r="D179" i="4"/>
  <c r="E179" i="4" s="1"/>
  <c r="F178" i="4"/>
  <c r="D178" i="4"/>
  <c r="E178" i="4" s="1"/>
  <c r="E177" i="4"/>
  <c r="D177" i="4"/>
  <c r="F177" i="4" s="1"/>
  <c r="D176" i="4"/>
  <c r="E175" i="4"/>
  <c r="D175" i="4"/>
  <c r="F175" i="4" s="1"/>
  <c r="F174" i="4"/>
  <c r="E174" i="4"/>
  <c r="D174" i="4"/>
  <c r="E173" i="4"/>
  <c r="D173" i="4"/>
  <c r="F173" i="4" s="1"/>
  <c r="D172" i="4"/>
  <c r="F172" i="4" s="1"/>
  <c r="F171" i="4"/>
  <c r="D171" i="4"/>
  <c r="E171" i="4" s="1"/>
  <c r="F170" i="4"/>
  <c r="D170" i="4"/>
  <c r="E170" i="4" s="1"/>
  <c r="E169" i="4"/>
  <c r="D169" i="4"/>
  <c r="F169" i="4" s="1"/>
  <c r="D168" i="4"/>
  <c r="E167" i="4"/>
  <c r="D167" i="4"/>
  <c r="F167" i="4" s="1"/>
  <c r="F166" i="4"/>
  <c r="D166" i="4"/>
  <c r="E166" i="4" s="1"/>
  <c r="E165" i="4"/>
  <c r="D165" i="4"/>
  <c r="F165" i="4" s="1"/>
  <c r="D164" i="4"/>
  <c r="F164" i="4" s="1"/>
  <c r="D163" i="4"/>
  <c r="F163" i="4" s="1"/>
  <c r="F162" i="4"/>
  <c r="D162" i="4"/>
  <c r="E162" i="4" s="1"/>
  <c r="E161" i="4"/>
  <c r="D161" i="4"/>
  <c r="F161" i="4" s="1"/>
  <c r="D160" i="4"/>
  <c r="E159" i="4"/>
  <c r="D159" i="4"/>
  <c r="F159" i="4" s="1"/>
  <c r="F158" i="4"/>
  <c r="D158" i="4"/>
  <c r="E158" i="4" s="1"/>
  <c r="E157" i="4"/>
  <c r="D157" i="4"/>
  <c r="F157" i="4" s="1"/>
  <c r="D156" i="4"/>
  <c r="F156" i="4" s="1"/>
  <c r="D155" i="4"/>
  <c r="F155" i="4" s="1"/>
  <c r="F154" i="4"/>
  <c r="D154" i="4"/>
  <c r="E154" i="4" s="1"/>
  <c r="E153" i="4"/>
  <c r="D153" i="4"/>
  <c r="F153" i="4" s="1"/>
  <c r="D152" i="4"/>
  <c r="E151" i="4"/>
  <c r="D151" i="4"/>
  <c r="F151" i="4" s="1"/>
  <c r="F150" i="4"/>
  <c r="D150" i="4"/>
  <c r="E150" i="4" s="1"/>
  <c r="E149" i="4"/>
  <c r="D149" i="4"/>
  <c r="F149" i="4" s="1"/>
  <c r="D148" i="4"/>
  <c r="F148" i="4" s="1"/>
  <c r="D147" i="4"/>
  <c r="F147" i="4" s="1"/>
  <c r="F146" i="4"/>
  <c r="D146" i="4"/>
  <c r="E146" i="4" s="1"/>
  <c r="E145" i="4"/>
  <c r="D145" i="4"/>
  <c r="F145" i="4" s="1"/>
  <c r="D144" i="4"/>
  <c r="E143" i="4"/>
  <c r="D143" i="4"/>
  <c r="F143" i="4" s="1"/>
  <c r="F142" i="4"/>
  <c r="D142" i="4"/>
  <c r="E142" i="4" s="1"/>
  <c r="E141" i="4"/>
  <c r="D141" i="4"/>
  <c r="F141" i="4" s="1"/>
  <c r="D140" i="4"/>
  <c r="F140" i="4" s="1"/>
  <c r="E139" i="4"/>
  <c r="D139" i="4"/>
  <c r="F139" i="4" s="1"/>
  <c r="F138" i="4"/>
  <c r="D138" i="4"/>
  <c r="E138" i="4" s="1"/>
  <c r="E137" i="4"/>
  <c r="D137" i="4"/>
  <c r="F137" i="4" s="1"/>
  <c r="D136" i="4"/>
  <c r="E135" i="4"/>
  <c r="D135" i="4"/>
  <c r="F135" i="4" s="1"/>
  <c r="F134" i="4"/>
  <c r="D134" i="4"/>
  <c r="E134" i="4" s="1"/>
  <c r="E133" i="4"/>
  <c r="D133" i="4"/>
  <c r="F133" i="4" s="1"/>
  <c r="D132" i="4"/>
  <c r="F132" i="4" s="1"/>
  <c r="F131" i="4"/>
  <c r="D131" i="4"/>
  <c r="E131" i="4" s="1"/>
  <c r="F130" i="4"/>
  <c r="D130" i="4"/>
  <c r="E130" i="4" s="1"/>
  <c r="E129" i="4"/>
  <c r="D129" i="4"/>
  <c r="F129" i="4" s="1"/>
  <c r="D128" i="4"/>
  <c r="E127" i="4"/>
  <c r="D127" i="4"/>
  <c r="F127" i="4" s="1"/>
  <c r="F126" i="4"/>
  <c r="D126" i="4"/>
  <c r="E126" i="4" s="1"/>
  <c r="E125" i="4"/>
  <c r="D125" i="4"/>
  <c r="F125" i="4" s="1"/>
  <c r="D124" i="4"/>
  <c r="F124" i="4" s="1"/>
  <c r="D123" i="4"/>
  <c r="F123" i="4" s="1"/>
  <c r="F122" i="4"/>
  <c r="D122" i="4"/>
  <c r="E122" i="4" s="1"/>
  <c r="E121" i="4"/>
  <c r="D121" i="4"/>
  <c r="F121" i="4" s="1"/>
  <c r="D120" i="4"/>
  <c r="E119" i="4"/>
  <c r="D119" i="4"/>
  <c r="F119" i="4" s="1"/>
  <c r="F118" i="4"/>
  <c r="E118" i="4"/>
  <c r="D118" i="4"/>
  <c r="E117" i="4"/>
  <c r="D117" i="4"/>
  <c r="F117" i="4" s="1"/>
  <c r="D116" i="4"/>
  <c r="F116" i="4" s="1"/>
  <c r="F115" i="4"/>
  <c r="D115" i="4"/>
  <c r="E115" i="4" s="1"/>
  <c r="F114" i="4"/>
  <c r="D114" i="4"/>
  <c r="E114" i="4" s="1"/>
  <c r="E113" i="4"/>
  <c r="D113" i="4"/>
  <c r="F113" i="4" s="1"/>
  <c r="D112" i="4"/>
  <c r="E111" i="4"/>
  <c r="D111" i="4"/>
  <c r="F111" i="4" s="1"/>
  <c r="F110" i="4"/>
  <c r="D110" i="4"/>
  <c r="E110" i="4" s="1"/>
  <c r="E109" i="4"/>
  <c r="D109" i="4"/>
  <c r="F109" i="4" s="1"/>
  <c r="D108" i="4"/>
  <c r="F108" i="4" s="1"/>
  <c r="D107" i="4"/>
  <c r="F107" i="4" s="1"/>
  <c r="F106" i="4"/>
  <c r="D106" i="4"/>
  <c r="E106" i="4" s="1"/>
  <c r="E105" i="4"/>
  <c r="D105" i="4"/>
  <c r="F105" i="4" s="1"/>
  <c r="D104" i="4"/>
  <c r="E103" i="4"/>
  <c r="D103" i="4"/>
  <c r="F103" i="4" s="1"/>
  <c r="F102" i="4"/>
  <c r="E102" i="4"/>
  <c r="D102" i="4"/>
  <c r="C102" i="4"/>
  <c r="F101" i="4"/>
  <c r="D101" i="4"/>
  <c r="E101" i="4" s="1"/>
  <c r="C101" i="4"/>
  <c r="F100" i="4"/>
  <c r="E100" i="4"/>
  <c r="D100" i="4"/>
  <c r="C100" i="4"/>
  <c r="F99" i="4"/>
  <c r="D99" i="4"/>
  <c r="E99" i="4" s="1"/>
  <c r="C99" i="4"/>
  <c r="F98" i="4"/>
  <c r="E98" i="4"/>
  <c r="D98" i="4"/>
  <c r="C98" i="4"/>
  <c r="F97" i="4"/>
  <c r="D97" i="4"/>
  <c r="E97" i="4" s="1"/>
  <c r="C97" i="4"/>
  <c r="F96" i="4"/>
  <c r="E96" i="4"/>
  <c r="D96" i="4"/>
  <c r="C96" i="4"/>
  <c r="F95" i="4"/>
  <c r="D95" i="4"/>
  <c r="E95" i="4" s="1"/>
  <c r="C95" i="4"/>
  <c r="F94" i="4"/>
  <c r="E94" i="4"/>
  <c r="D94" i="4"/>
  <c r="C94" i="4"/>
  <c r="F93" i="4"/>
  <c r="D93" i="4"/>
  <c r="E93" i="4" s="1"/>
  <c r="C93" i="4"/>
  <c r="F92" i="4"/>
  <c r="E92" i="4"/>
  <c r="D92" i="4"/>
  <c r="C92" i="4"/>
  <c r="F91" i="4"/>
  <c r="D91" i="4"/>
  <c r="E91" i="4" s="1"/>
  <c r="C91" i="4"/>
  <c r="F90" i="4"/>
  <c r="E90" i="4"/>
  <c r="D90" i="4"/>
  <c r="C90" i="4"/>
  <c r="F89" i="4"/>
  <c r="D89" i="4"/>
  <c r="E89" i="4" s="1"/>
  <c r="C89" i="4"/>
  <c r="F88" i="4"/>
  <c r="E88" i="4"/>
  <c r="D88" i="4"/>
  <c r="C88" i="4"/>
  <c r="F87" i="4"/>
  <c r="D87" i="4"/>
  <c r="E87" i="4" s="1"/>
  <c r="C87" i="4"/>
  <c r="F86" i="4"/>
  <c r="E86" i="4"/>
  <c r="D86" i="4"/>
  <c r="C86" i="4"/>
  <c r="F85" i="4"/>
  <c r="D85" i="4"/>
  <c r="E85" i="4" s="1"/>
  <c r="C85" i="4"/>
  <c r="F84" i="4"/>
  <c r="E84" i="4"/>
  <c r="D84" i="4"/>
  <c r="C84" i="4"/>
  <c r="F83" i="4"/>
  <c r="D83" i="4"/>
  <c r="E83" i="4" s="1"/>
  <c r="C83" i="4"/>
  <c r="F82" i="4"/>
  <c r="E82" i="4"/>
  <c r="D82" i="4"/>
  <c r="C82" i="4"/>
  <c r="F81" i="4"/>
  <c r="D81" i="4"/>
  <c r="E81" i="4" s="1"/>
  <c r="C81" i="4"/>
  <c r="F80" i="4"/>
  <c r="E80" i="4"/>
  <c r="D80" i="4"/>
  <c r="C80" i="4"/>
  <c r="F79" i="4"/>
  <c r="D79" i="4"/>
  <c r="E79" i="4" s="1"/>
  <c r="C79" i="4"/>
  <c r="F78" i="4"/>
  <c r="E78" i="4"/>
  <c r="D78" i="4"/>
  <c r="C78" i="4"/>
  <c r="F77" i="4"/>
  <c r="D77" i="4"/>
  <c r="E77" i="4" s="1"/>
  <c r="C77" i="4"/>
  <c r="F76" i="4"/>
  <c r="E76" i="4"/>
  <c r="D76" i="4"/>
  <c r="C76" i="4"/>
  <c r="F75" i="4"/>
  <c r="D75" i="4"/>
  <c r="E75" i="4" s="1"/>
  <c r="C75" i="4"/>
  <c r="F74" i="4"/>
  <c r="E74" i="4"/>
  <c r="D74" i="4"/>
  <c r="C74" i="4"/>
  <c r="F73" i="4"/>
  <c r="D73" i="4"/>
  <c r="E73" i="4" s="1"/>
  <c r="C73" i="4"/>
  <c r="F72" i="4"/>
  <c r="E72" i="4"/>
  <c r="D72" i="4"/>
  <c r="C72" i="4"/>
  <c r="F71" i="4"/>
  <c r="D71" i="4"/>
  <c r="E71" i="4" s="1"/>
  <c r="C71" i="4"/>
  <c r="F70" i="4"/>
  <c r="E70" i="4"/>
  <c r="D70" i="4"/>
  <c r="C70" i="4"/>
  <c r="F69" i="4"/>
  <c r="D69" i="4"/>
  <c r="E69" i="4" s="1"/>
  <c r="C69" i="4"/>
  <c r="F68" i="4"/>
  <c r="E68" i="4"/>
  <c r="D68" i="4"/>
  <c r="C68" i="4"/>
  <c r="F67" i="4"/>
  <c r="D67" i="4"/>
  <c r="E67" i="4" s="1"/>
  <c r="C67" i="4"/>
  <c r="F66" i="4"/>
  <c r="E66" i="4"/>
  <c r="D66" i="4"/>
  <c r="C66" i="4"/>
  <c r="F65" i="4"/>
  <c r="D65" i="4"/>
  <c r="E65" i="4" s="1"/>
  <c r="C65" i="4"/>
  <c r="F64" i="4"/>
  <c r="E64" i="4"/>
  <c r="D64" i="4"/>
  <c r="C64" i="4"/>
  <c r="F63" i="4"/>
  <c r="D63" i="4"/>
  <c r="E63" i="4" s="1"/>
  <c r="C63" i="4"/>
  <c r="F62" i="4"/>
  <c r="E62" i="4"/>
  <c r="D62" i="4"/>
  <c r="C62" i="4"/>
  <c r="F61" i="4"/>
  <c r="D61" i="4"/>
  <c r="E61" i="4" s="1"/>
  <c r="C61" i="4"/>
  <c r="F60" i="4"/>
  <c r="E60" i="4"/>
  <c r="D60" i="4"/>
  <c r="C60" i="4"/>
  <c r="F59" i="4"/>
  <c r="D59" i="4"/>
  <c r="E59" i="4" s="1"/>
  <c r="C59" i="4"/>
  <c r="F58" i="4"/>
  <c r="D58" i="4"/>
  <c r="E58" i="4" s="1"/>
  <c r="C58" i="4"/>
  <c r="F57" i="4"/>
  <c r="D57" i="4"/>
  <c r="E57" i="4" s="1"/>
  <c r="C57" i="4"/>
  <c r="F56" i="4"/>
  <c r="E56" i="4"/>
  <c r="D56" i="4"/>
  <c r="C56" i="4"/>
  <c r="F55" i="4"/>
  <c r="D55" i="4"/>
  <c r="E55" i="4" s="1"/>
  <c r="C55" i="4"/>
  <c r="F54" i="4"/>
  <c r="E54" i="4"/>
  <c r="D54" i="4"/>
  <c r="C54" i="4"/>
  <c r="F53" i="4"/>
  <c r="D53" i="4"/>
  <c r="E53" i="4" s="1"/>
  <c r="C53" i="4"/>
  <c r="F52" i="4"/>
  <c r="E52" i="4"/>
  <c r="D52" i="4"/>
  <c r="C52" i="4"/>
  <c r="F51" i="4"/>
  <c r="D51" i="4"/>
  <c r="E51" i="4" s="1"/>
  <c r="C51" i="4"/>
  <c r="F50" i="4"/>
  <c r="E50" i="4"/>
  <c r="D50" i="4"/>
  <c r="C50" i="4"/>
  <c r="F49" i="4"/>
  <c r="D49" i="4"/>
  <c r="E49" i="4" s="1"/>
  <c r="C49" i="4"/>
  <c r="F48" i="4"/>
  <c r="E48" i="4"/>
  <c r="D48" i="4"/>
  <c r="C48" i="4"/>
  <c r="F47" i="4"/>
  <c r="D47" i="4"/>
  <c r="E47" i="4" s="1"/>
  <c r="C47" i="4"/>
  <c r="F46" i="4"/>
  <c r="E46" i="4"/>
  <c r="D46" i="4"/>
  <c r="C46" i="4"/>
  <c r="F45" i="4"/>
  <c r="D45" i="4"/>
  <c r="E45" i="4" s="1"/>
  <c r="C45" i="4"/>
  <c r="F44" i="4"/>
  <c r="E44" i="4"/>
  <c r="D44" i="4"/>
  <c r="C44" i="4"/>
  <c r="F43" i="4"/>
  <c r="D43" i="4"/>
  <c r="E43" i="4" s="1"/>
  <c r="C43" i="4"/>
  <c r="F42" i="4"/>
  <c r="E42" i="4"/>
  <c r="D42" i="4"/>
  <c r="C42" i="4"/>
  <c r="F41" i="4"/>
  <c r="D41" i="4"/>
  <c r="E41" i="4" s="1"/>
  <c r="C41" i="4"/>
  <c r="F40" i="4"/>
  <c r="D40" i="4"/>
  <c r="E40" i="4" s="1"/>
  <c r="C40" i="4"/>
  <c r="F39" i="4"/>
  <c r="D39" i="4"/>
  <c r="E39" i="4" s="1"/>
  <c r="C39" i="4"/>
  <c r="F38" i="4"/>
  <c r="D38" i="4"/>
  <c r="E38" i="4" s="1"/>
  <c r="C38" i="4"/>
  <c r="F37" i="4"/>
  <c r="D37" i="4"/>
  <c r="E37" i="4" s="1"/>
  <c r="C37" i="4"/>
  <c r="F36" i="4"/>
  <c r="D36" i="4"/>
  <c r="E36" i="4" s="1"/>
  <c r="C36" i="4"/>
  <c r="F35" i="4"/>
  <c r="D35" i="4"/>
  <c r="E35" i="4" s="1"/>
  <c r="C35" i="4"/>
  <c r="F34" i="4"/>
  <c r="D34" i="4"/>
  <c r="E34" i="4" s="1"/>
  <c r="C34" i="4"/>
  <c r="F33" i="4"/>
  <c r="D33" i="4"/>
  <c r="E33" i="4" s="1"/>
  <c r="C33" i="4"/>
  <c r="F32" i="4"/>
  <c r="D32" i="4"/>
  <c r="E32" i="4" s="1"/>
  <c r="C32" i="4"/>
  <c r="F31" i="4"/>
  <c r="D31" i="4"/>
  <c r="E31" i="4" s="1"/>
  <c r="C31" i="4"/>
  <c r="E30" i="4"/>
  <c r="D30" i="4"/>
  <c r="F30" i="4" s="1"/>
  <c r="C30" i="4"/>
  <c r="F29" i="4"/>
  <c r="D29" i="4"/>
  <c r="E29" i="4" s="1"/>
  <c r="C29" i="4"/>
  <c r="D28" i="4"/>
  <c r="F28" i="4" s="1"/>
  <c r="C28" i="4"/>
  <c r="F27" i="4"/>
  <c r="D27" i="4"/>
  <c r="E27" i="4" s="1"/>
  <c r="C27" i="4"/>
  <c r="D26" i="4"/>
  <c r="F26" i="4" s="1"/>
  <c r="C26" i="4"/>
  <c r="F25" i="4"/>
  <c r="E25" i="4"/>
  <c r="D25" i="4"/>
  <c r="C25" i="4"/>
  <c r="F24" i="4"/>
  <c r="D24" i="4"/>
  <c r="E24" i="4" s="1"/>
  <c r="C24" i="4"/>
  <c r="F23" i="4"/>
  <c r="E23" i="4"/>
  <c r="D23" i="4"/>
  <c r="C23" i="4"/>
  <c r="D22" i="4"/>
  <c r="F22" i="4" s="1"/>
  <c r="C22" i="4"/>
  <c r="F21" i="4"/>
  <c r="E21" i="4"/>
  <c r="D21" i="4"/>
  <c r="C21" i="4"/>
  <c r="D20" i="4"/>
  <c r="F20" i="4" s="1"/>
  <c r="C20" i="4"/>
  <c r="D19" i="4"/>
  <c r="F19" i="4" s="1"/>
  <c r="C19" i="4"/>
  <c r="D18" i="4"/>
  <c r="F18" i="4" s="1"/>
  <c r="C18" i="4"/>
  <c r="F17" i="4"/>
  <c r="E17" i="4"/>
  <c r="D17" i="4"/>
  <c r="C17" i="4"/>
  <c r="D16" i="4"/>
  <c r="F16" i="4" s="1"/>
  <c r="C16" i="4"/>
  <c r="F15" i="4"/>
  <c r="E15" i="4"/>
  <c r="D15" i="4"/>
  <c r="C15" i="4"/>
  <c r="D14" i="4"/>
  <c r="F14" i="4" s="1"/>
  <c r="C14" i="4"/>
  <c r="F13" i="4"/>
  <c r="E13" i="4"/>
  <c r="D13" i="4"/>
  <c r="C13" i="4"/>
  <c r="F12" i="4"/>
  <c r="E12" i="4"/>
  <c r="D12" i="4"/>
  <c r="C12" i="4"/>
  <c r="E11" i="4"/>
  <c r="D11" i="4"/>
  <c r="F11" i="4" s="1"/>
  <c r="C11" i="4"/>
  <c r="D10" i="4"/>
  <c r="F10" i="4" s="1"/>
  <c r="C10" i="4"/>
  <c r="F9" i="4"/>
  <c r="E9" i="4"/>
  <c r="D9" i="4"/>
  <c r="C9" i="4"/>
  <c r="F8" i="4"/>
  <c r="D8" i="4"/>
  <c r="E8" i="4" s="1"/>
  <c r="C8" i="4"/>
  <c r="F7" i="4"/>
  <c r="E7" i="4"/>
  <c r="D7" i="4"/>
  <c r="C7" i="4"/>
  <c r="E6" i="4"/>
  <c r="D6" i="4"/>
  <c r="F6" i="4" s="1"/>
  <c r="C6" i="4"/>
  <c r="F5" i="4"/>
  <c r="E5" i="4"/>
  <c r="D5" i="4"/>
  <c r="C5" i="4"/>
  <c r="H4" i="4"/>
  <c r="I4" i="4" s="1"/>
  <c r="D4" i="4"/>
  <c r="F4" i="4" s="1"/>
  <c r="C4" i="4"/>
  <c r="I3" i="4"/>
  <c r="D3" i="4"/>
  <c r="F3" i="4" s="1"/>
  <c r="C3" i="4"/>
  <c r="F104" i="4" l="1"/>
  <c r="E104" i="4"/>
  <c r="F192" i="4"/>
  <c r="E192" i="4"/>
  <c r="E4" i="4"/>
  <c r="H5" i="4"/>
  <c r="E14" i="4"/>
  <c r="E20" i="4"/>
  <c r="F128" i="4"/>
  <c r="E128" i="4"/>
  <c r="F232" i="4"/>
  <c r="E232" i="4"/>
  <c r="F256" i="4"/>
  <c r="E256" i="4"/>
  <c r="F296" i="4"/>
  <c r="E296" i="4"/>
  <c r="F152" i="4"/>
  <c r="E152" i="4"/>
  <c r="F184" i="4"/>
  <c r="E184" i="4"/>
  <c r="F288" i="4"/>
  <c r="E288" i="4"/>
  <c r="F176" i="4"/>
  <c r="E176" i="4"/>
  <c r="F280" i="4"/>
  <c r="E280" i="4"/>
  <c r="E16" i="4"/>
  <c r="E26" i="4"/>
  <c r="E3" i="4"/>
  <c r="E19" i="4"/>
  <c r="E28" i="4"/>
  <c r="F120" i="4"/>
  <c r="E120" i="4"/>
  <c r="F168" i="4"/>
  <c r="E168" i="4"/>
  <c r="F224" i="4"/>
  <c r="E224" i="4"/>
  <c r="F248" i="4"/>
  <c r="E248" i="4"/>
  <c r="F272" i="4"/>
  <c r="E272" i="4"/>
  <c r="E10" i="4"/>
  <c r="E22" i="4"/>
  <c r="F112" i="4"/>
  <c r="E112" i="4"/>
  <c r="F144" i="4"/>
  <c r="E144" i="4"/>
  <c r="F216" i="4"/>
  <c r="E216" i="4"/>
  <c r="F208" i="4"/>
  <c r="E208" i="4"/>
  <c r="F240" i="4"/>
  <c r="E240" i="4"/>
  <c r="F264" i="4"/>
  <c r="E264" i="4"/>
  <c r="E18" i="4"/>
  <c r="F136" i="4"/>
  <c r="E136" i="4"/>
  <c r="F160" i="4"/>
  <c r="E160" i="4"/>
  <c r="F200" i="4"/>
  <c r="E200" i="4"/>
  <c r="E107" i="4"/>
  <c r="E123" i="4"/>
  <c r="E147" i="4"/>
  <c r="E155" i="4"/>
  <c r="E163" i="4"/>
  <c r="E187" i="4"/>
  <c r="E227" i="4"/>
  <c r="E235" i="4"/>
  <c r="E251" i="4"/>
  <c r="E259" i="4"/>
  <c r="E267" i="4"/>
  <c r="E275" i="4"/>
  <c r="E283" i="4"/>
  <c r="E291" i="4"/>
  <c r="E299" i="4"/>
  <c r="E108" i="4"/>
  <c r="E116" i="4"/>
  <c r="E124" i="4"/>
  <c r="E132" i="4"/>
  <c r="E140" i="4"/>
  <c r="E148" i="4"/>
  <c r="E156" i="4"/>
  <c r="E164" i="4"/>
  <c r="E172" i="4"/>
  <c r="E180" i="4"/>
  <c r="E188" i="4"/>
  <c r="E196" i="4"/>
  <c r="E204" i="4"/>
  <c r="E212" i="4"/>
  <c r="E220" i="4"/>
  <c r="E228" i="4"/>
  <c r="E236" i="4"/>
  <c r="E244" i="4"/>
  <c r="E252" i="4"/>
  <c r="E260" i="4"/>
  <c r="E268" i="4"/>
  <c r="E276" i="4"/>
  <c r="E284" i="4"/>
  <c r="E292" i="4"/>
  <c r="E300" i="4"/>
  <c r="H6" i="4" l="1"/>
  <c r="I5" i="4"/>
  <c r="I6" i="4" l="1"/>
  <c r="H7" i="4"/>
  <c r="I7" i="4" l="1"/>
  <c r="H8" i="4"/>
  <c r="H9" i="4" l="1"/>
  <c r="I8" i="4"/>
  <c r="H10" i="4" l="1"/>
  <c r="I9" i="4"/>
  <c r="I10" i="4" l="1"/>
  <c r="H11" i="4"/>
  <c r="I11" i="4" l="1"/>
  <c r="H12" i="4"/>
  <c r="H13" i="4" l="1"/>
  <c r="I12" i="4"/>
  <c r="I13" i="4" l="1"/>
  <c r="H14" i="4"/>
  <c r="H15" i="4" l="1"/>
  <c r="I14" i="4"/>
  <c r="I15" i="4" l="1"/>
  <c r="H16" i="4"/>
  <c r="I16" i="4" l="1"/>
  <c r="H17" i="4"/>
  <c r="I17" i="4" l="1"/>
  <c r="H18" i="4"/>
  <c r="H19" i="4" l="1"/>
  <c r="I18" i="4"/>
  <c r="I19" i="4" l="1"/>
  <c r="H20" i="4"/>
  <c r="I20" i="4" l="1"/>
  <c r="H21" i="4"/>
  <c r="H22" i="4" l="1"/>
  <c r="I21" i="4"/>
  <c r="I22" i="4" l="1"/>
  <c r="H23" i="4"/>
  <c r="I23" i="4" l="1"/>
  <c r="H24" i="4"/>
  <c r="H25" i="4" l="1"/>
  <c r="I24" i="4"/>
  <c r="H26" i="4" l="1"/>
  <c r="I25" i="4"/>
  <c r="I26" i="4" l="1"/>
  <c r="H27" i="4"/>
  <c r="H28" i="4" l="1"/>
  <c r="I27" i="4"/>
  <c r="I28" i="4" l="1"/>
  <c r="H29" i="4"/>
  <c r="H30" i="4" l="1"/>
  <c r="I30" i="4" s="1"/>
  <c r="I29" i="4"/>
  <c r="G9" i="1" l="1"/>
  <c r="F9" i="1"/>
  <c r="E9" i="1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17" i="2"/>
  <c r="H9" i="1" l="1"/>
  <c r="I10" i="1"/>
  <c r="I8" i="1" s="1"/>
  <c r="H8" i="1"/>
  <c r="J8" i="1"/>
  <c r="K8" i="1"/>
  <c r="L8" i="1"/>
  <c r="M8" i="1"/>
  <c r="N8" i="1"/>
  <c r="O8" i="1"/>
  <c r="P8" i="1"/>
  <c r="Q8" i="1"/>
  <c r="G8" i="1"/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</calcChain>
</file>

<file path=xl/comments1.xml><?xml version="1.0" encoding="utf-8"?>
<comments xmlns="http://schemas.openxmlformats.org/spreadsheetml/2006/main">
  <authors>
    <author>Daniel Pambianchi</author>
  </authors>
  <commentList>
    <comment ref="G12" authorId="0" shapeId="0">
      <text>
        <r>
          <rPr>
            <b/>
            <sz val="9"/>
            <color indexed="81"/>
            <rFont val="Tahoma"/>
            <family val="2"/>
          </rPr>
          <t>Daniel Pambianchi:</t>
        </r>
        <r>
          <rPr>
            <sz val="9"/>
            <color indexed="81"/>
            <rFont val="Tahoma"/>
            <family val="2"/>
          </rPr>
          <t xml:space="preserve">
USE 1 LB / 100 LBS</t>
        </r>
      </text>
    </comment>
  </commentList>
</comments>
</file>

<file path=xl/sharedStrings.xml><?xml version="1.0" encoding="utf-8"?>
<sst xmlns="http://schemas.openxmlformats.org/spreadsheetml/2006/main" count="244" uniqueCount="231">
  <si>
    <t>DATE</t>
  </si>
  <si>
    <t>PA or Actual %ABV</t>
  </si>
  <si>
    <t>pH</t>
  </si>
  <si>
    <t>FSO2 (mg/L)</t>
  </si>
  <si>
    <t>TSO2 (mg/L)</t>
  </si>
  <si>
    <t>DO (mg/L)</t>
  </si>
  <si>
    <t>MLF Check</t>
  </si>
  <si>
    <t>TA       (g/L)</t>
  </si>
  <si>
    <t xml:space="preserve">YAN    (mg N/L) </t>
  </si>
  <si>
    <t>RS   (g/L)</t>
  </si>
  <si>
    <t>CHECKPOINT /   OPERATION</t>
  </si>
  <si>
    <t>Operation</t>
  </si>
  <si>
    <t>MUST ANALYSIS</t>
  </si>
  <si>
    <t>ALCOHOLIC FERMENTATION</t>
  </si>
  <si>
    <t>POST AF/PRE MLF</t>
  </si>
  <si>
    <t>MALOLACTIC FERMENTATION</t>
  </si>
  <si>
    <t>MICROBIAL STABILIZATION</t>
  </si>
  <si>
    <t>AGING</t>
  </si>
  <si>
    <t>FIRST (POST-AF) RACKING</t>
  </si>
  <si>
    <t>FILTERING</t>
  </si>
  <si>
    <t>BOTTLING</t>
  </si>
  <si>
    <t>Vintage</t>
  </si>
  <si>
    <t>Varietal</t>
  </si>
  <si>
    <t>Wine Style</t>
  </si>
  <si>
    <t xml:space="preserve">Albariño (Alvarinho) </t>
  </si>
  <si>
    <t>Auxerrois</t>
  </si>
  <si>
    <t>Chardonnay</t>
  </si>
  <si>
    <t>Chenin Blanc</t>
  </si>
  <si>
    <t>Gewürztraminer</t>
  </si>
  <si>
    <t>Muscat Blanc à Petits Grains (Moscato Bianco)</t>
  </si>
  <si>
    <t>Pinot Gris (Pinot Grigio)</t>
  </si>
  <si>
    <t>Riesling</t>
  </si>
  <si>
    <t>Sauvignon Blanc</t>
  </si>
  <si>
    <t>Viognier</t>
  </si>
  <si>
    <t>Aglianico</t>
  </si>
  <si>
    <t>Alicante Bouschet</t>
  </si>
  <si>
    <t>Barbera</t>
  </si>
  <si>
    <t>Cabernet Franc</t>
  </si>
  <si>
    <t>Cabernet Sauvignon</t>
  </si>
  <si>
    <t>Carménère</t>
  </si>
  <si>
    <t>Gamay</t>
  </si>
  <si>
    <t>Grenache</t>
  </si>
  <si>
    <t>Malbec</t>
  </si>
  <si>
    <t>Merlot</t>
  </si>
  <si>
    <t>Mourvèdre (Monastrell)</t>
  </si>
  <si>
    <t>Nebbiolo</t>
  </si>
  <si>
    <t>Petite Sirah (Durif)</t>
  </si>
  <si>
    <t>Petit Verdot</t>
  </si>
  <si>
    <t>Pinot Noir</t>
  </si>
  <si>
    <t>Pinotage</t>
  </si>
  <si>
    <t>Sangiovese</t>
  </si>
  <si>
    <t>Syrah (Shiraz)</t>
  </si>
  <si>
    <t>Tempranillo</t>
  </si>
  <si>
    <t>Touriga Nacional</t>
  </si>
  <si>
    <t>Zinfandel (Primitivo)</t>
  </si>
  <si>
    <t>Cayuga White</t>
  </si>
  <si>
    <t>La Crescent</t>
  </si>
  <si>
    <t>Niagara</t>
  </si>
  <si>
    <t>Seyval Blanc</t>
  </si>
  <si>
    <t>Scuppernong</t>
  </si>
  <si>
    <t>Traminette</t>
  </si>
  <si>
    <t>Vidal Blanc</t>
  </si>
  <si>
    <t>Baco Noir</t>
  </si>
  <si>
    <t>Catawba</t>
  </si>
  <si>
    <t>Chambourcin</t>
  </si>
  <si>
    <t>Concord</t>
  </si>
  <si>
    <t>Frontenac</t>
  </si>
  <si>
    <t>Léon Millot</t>
  </si>
  <si>
    <t>Maréchal Foch</t>
  </si>
  <si>
    <t>Marquette</t>
  </si>
  <si>
    <t>Muscadines</t>
  </si>
  <si>
    <t>Noiret</t>
  </si>
  <si>
    <t>Norton (Cynthiana)</t>
  </si>
  <si>
    <t>St. Croix</t>
  </si>
  <si>
    <t>NV</t>
  </si>
  <si>
    <t>Dry</t>
  </si>
  <si>
    <t>Off-Dry</t>
  </si>
  <si>
    <t>Sweet</t>
  </si>
  <si>
    <t>Sparkling</t>
  </si>
  <si>
    <t>Other</t>
  </si>
  <si>
    <t>Started</t>
  </si>
  <si>
    <t>In Progress</t>
  </si>
  <si>
    <t>Completed</t>
  </si>
  <si>
    <t>Stuck</t>
  </si>
  <si>
    <t>Choose Vintage</t>
  </si>
  <si>
    <t>Choose Varietal</t>
  </si>
  <si>
    <t>Choose Style</t>
  </si>
  <si>
    <t>Rosé</t>
  </si>
  <si>
    <t>COMMENTS</t>
  </si>
  <si>
    <t>BATCH ID:</t>
  </si>
  <si>
    <t>Source:</t>
  </si>
  <si>
    <t>Quantity:</t>
  </si>
  <si>
    <t>Kg</t>
  </si>
  <si>
    <t>Lbs</t>
  </si>
  <si>
    <t>L</t>
  </si>
  <si>
    <t>Gal</t>
  </si>
  <si>
    <t>Units</t>
  </si>
  <si>
    <t>Enter Unit</t>
  </si>
  <si>
    <t>Enter source of fruit/juice/must</t>
  </si>
  <si>
    <t>5-gal pail</t>
  </si>
  <si>
    <t>6-gal pail</t>
  </si>
  <si>
    <t>20-L pail</t>
  </si>
  <si>
    <t>23-L pail</t>
  </si>
  <si>
    <t>36-lb lug</t>
  </si>
  <si>
    <t>18-lb lug</t>
  </si>
  <si>
    <t>Unit Cost:</t>
  </si>
  <si>
    <t>Add. Info.:</t>
  </si>
  <si>
    <t>Enter any additional info on Source</t>
  </si>
  <si>
    <t>D  A  S  H  B  O  A  R  D :</t>
  </si>
  <si>
    <t>CONTROL</t>
  </si>
  <si>
    <t>COLD STABILIZATION</t>
  </si>
  <si>
    <t>COLD SOAK</t>
  </si>
  <si>
    <t>RACKING</t>
  </si>
  <si>
    <t>CLARIFICATION</t>
  </si>
  <si>
    <t>Lees stirring</t>
  </si>
  <si>
    <t>SG</t>
  </si>
  <si>
    <t>Pick your units:</t>
  </si>
  <si>
    <t>°C</t>
  </si>
  <si>
    <t>Approximate Sugars</t>
  </si>
  <si>
    <r>
      <rPr>
        <b/>
        <sz val="11"/>
        <color theme="1"/>
        <rFont val="Arial"/>
        <family val="2"/>
      </rPr>
      <t>°</t>
    </r>
    <r>
      <rPr>
        <b/>
        <sz val="11"/>
        <color theme="1"/>
        <rFont val="Calibri"/>
        <family val="2"/>
        <scheme val="minor"/>
      </rPr>
      <t>Brix</t>
    </r>
  </si>
  <si>
    <t>(g/L)</t>
  </si>
  <si>
    <t>(g/gal)</t>
  </si>
  <si>
    <t>PA             (% alc/vol)</t>
  </si>
  <si>
    <t>Additive or
Processing aid</t>
  </si>
  <si>
    <t>Quantity added</t>
  </si>
  <si>
    <t>Additives</t>
  </si>
  <si>
    <t>Acidulated water</t>
  </si>
  <si>
    <t>Acti-ML</t>
  </si>
  <si>
    <t>Ascorbic acid</t>
  </si>
  <si>
    <t>Bentonite</t>
  </si>
  <si>
    <t>Biodiva</t>
  </si>
  <si>
    <t>Chitosan</t>
  </si>
  <si>
    <t>CMC (Celstab)</t>
  </si>
  <si>
    <t>CO2</t>
  </si>
  <si>
    <t>Copper sulfate</t>
  </si>
  <si>
    <t>Cream of tartar</t>
  </si>
  <si>
    <t>Dry ice</t>
  </si>
  <si>
    <t>Egg white</t>
  </si>
  <si>
    <t>Erelte</t>
  </si>
  <si>
    <t>Extralyse</t>
  </si>
  <si>
    <t>Fermaid K</t>
  </si>
  <si>
    <t>Fermaid O</t>
  </si>
  <si>
    <t>Fermol Arome Plus</t>
  </si>
  <si>
    <t>FreshArom</t>
  </si>
  <si>
    <t>Glutastar</t>
  </si>
  <si>
    <t>Go-Ferm</t>
  </si>
  <si>
    <t>Grape skins</t>
  </si>
  <si>
    <t>Gum Arabic (Generic)</t>
  </si>
  <si>
    <t>KHT</t>
  </si>
  <si>
    <t>Kieselsol</t>
  </si>
  <si>
    <t>KMS (as free SO2)</t>
  </si>
  <si>
    <t>KMS</t>
  </si>
  <si>
    <t>Krystalblock</t>
  </si>
  <si>
    <t>Lactic acid</t>
  </si>
  <si>
    <t>Lafase HE Grand Cru</t>
  </si>
  <si>
    <t>Lafazym CL</t>
  </si>
  <si>
    <t>Lafazym Press</t>
  </si>
  <si>
    <t>Lafazym Thiols+</t>
  </si>
  <si>
    <t>Laffort Actiflore Rosé</t>
  </si>
  <si>
    <t>Laffort B7 (LF16) Direct</t>
  </si>
  <si>
    <t>Laffort SB3 Direct</t>
  </si>
  <si>
    <t>Laffort Zymaflore Egide</t>
  </si>
  <si>
    <t>Laffort Zymaflore F10</t>
  </si>
  <si>
    <t>Laffort Zymaflore F15</t>
  </si>
  <si>
    <t>Laffort Zymaflore VL3</t>
  </si>
  <si>
    <t>Laffort Zymaflore X16</t>
  </si>
  <si>
    <t>Laffort Zymaflore X5</t>
  </si>
  <si>
    <t>Lallzyme EX</t>
  </si>
  <si>
    <t>Lallzyme EX-V</t>
  </si>
  <si>
    <t>Lalvin 71B-1122</t>
  </si>
  <si>
    <t>Lalvin BM 4X4</t>
  </si>
  <si>
    <t>Lalvin CY3079</t>
  </si>
  <si>
    <t>Lalvin EC-1118</t>
  </si>
  <si>
    <t>Lalvin ICV D-47</t>
  </si>
  <si>
    <t>Lalvin ICV D254</t>
  </si>
  <si>
    <t>Lalvin ICV GRE</t>
  </si>
  <si>
    <t>Lalvin K1V-1116</t>
  </si>
  <si>
    <t>Lalvin QA23</t>
  </si>
  <si>
    <t>Lalvin RC-212</t>
  </si>
  <si>
    <t>Lalvin VP41</t>
  </si>
  <si>
    <t>Lysovin (lysozyme)</t>
  </si>
  <si>
    <t>Mannofeel</t>
  </si>
  <si>
    <t>Microcol Alpha</t>
  </si>
  <si>
    <t>Noblesse</t>
  </si>
  <si>
    <t>Nutristart ORG</t>
  </si>
  <si>
    <t>Oak chips - American</t>
  </si>
  <si>
    <t>Oak chips - French</t>
  </si>
  <si>
    <t>Oak chips - Generic</t>
  </si>
  <si>
    <t>Oak powder - American</t>
  </si>
  <si>
    <t>Oak powder - French</t>
  </si>
  <si>
    <t>Oak powder - Generic</t>
  </si>
  <si>
    <t>Oak spiral - Generic</t>
  </si>
  <si>
    <t>Oak Spiral - Infusion Spiral</t>
  </si>
  <si>
    <t>Oenocell</t>
  </si>
  <si>
    <t>Oenolees</t>
  </si>
  <si>
    <t>Opti-Malo PLUS</t>
  </si>
  <si>
    <t>Opti-Red</t>
  </si>
  <si>
    <t>Opti-White</t>
  </si>
  <si>
    <t>OptiMUM White</t>
  </si>
  <si>
    <t>PEC5L</t>
  </si>
  <si>
    <t>Pectic enzymes</t>
  </si>
  <si>
    <t>Polymust Rosé</t>
  </si>
  <si>
    <t>Potassium carbonate</t>
  </si>
  <si>
    <t>Potassium sorbate</t>
  </si>
  <si>
    <t>PowerLees Rouge</t>
  </si>
  <si>
    <t>Pure-Lees Longevity</t>
  </si>
  <si>
    <t>Quertanin</t>
  </si>
  <si>
    <t>Rapidase AR2000</t>
  </si>
  <si>
    <t>RedStyle</t>
  </si>
  <si>
    <t>Reduless</t>
  </si>
  <si>
    <t>Scottzyme Color Pro</t>
  </si>
  <si>
    <t>Scottzyme Color X</t>
  </si>
  <si>
    <t>Sorbic acid</t>
  </si>
  <si>
    <t>Sparkolloid</t>
  </si>
  <si>
    <t>Stabivin</t>
  </si>
  <si>
    <t>Stabivin SP</t>
  </si>
  <si>
    <t>Sucrose</t>
  </si>
  <si>
    <t>Tan'Cor Grand Cru</t>
  </si>
  <si>
    <t>Tanethyl Effe</t>
  </si>
  <si>
    <t>Tanin Galalcool SP</t>
  </si>
  <si>
    <t>Tanin VR Color</t>
  </si>
  <si>
    <t>Tanin VR Supra</t>
  </si>
  <si>
    <t>Tartaric acid</t>
  </si>
  <si>
    <t>Thiazote pH</t>
  </si>
  <si>
    <t>Uvaferm 43 RESTART</t>
  </si>
  <si>
    <t>Uvaferm BDX</t>
  </si>
  <si>
    <t>Uvaferm BETA</t>
  </si>
  <si>
    <t>Water</t>
  </si>
  <si>
    <t>WineStix (see comment)</t>
  </si>
  <si>
    <t>Yeast nutrients - Generic</t>
  </si>
  <si>
    <t>35 mg/L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</si>
</sst>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;@"/>
    <numFmt numFmtId="165" formatCode="0.0"/>
    <numFmt numFmtId="166" formatCode="0.000"/>
    <numFmt numFmtId="167" formatCode="0.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99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166" fontId="5" fillId="3" borderId="0" xfId="0" applyNumberFormat="1" applyFont="1" applyFill="1" applyAlignment="1">
      <alignment horizontal="center" vertical="center"/>
    </xf>
    <xf numFmtId="165" fontId="5" fillId="3" borderId="0" xfId="0" applyNumberFormat="1" applyFont="1" applyFill="1" applyAlignment="1">
      <alignment horizontal="center" vertical="center"/>
    </xf>
    <xf numFmtId="2" fontId="5" fillId="3" borderId="0" xfId="0" applyNumberFormat="1" applyFont="1" applyFill="1" applyAlignment="1">
      <alignment horizontal="center" vertical="center"/>
    </xf>
    <xf numFmtId="1" fontId="5" fillId="3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/>
    <xf numFmtId="0" fontId="3" fillId="3" borderId="0" xfId="0" applyFont="1" applyFill="1"/>
    <xf numFmtId="0" fontId="3" fillId="4" borderId="0" xfId="0" applyFont="1" applyFill="1"/>
    <xf numFmtId="0" fontId="3" fillId="4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Fill="1" applyAlignment="1">
      <alignment horizontal="centerContinuous" vertical="center" wrapText="1"/>
    </xf>
    <xf numFmtId="0" fontId="6" fillId="0" borderId="0" xfId="0" applyFont="1" applyAlignment="1">
      <alignment horizontal="centerContinuous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/>
    </xf>
    <xf numFmtId="165" fontId="0" fillId="0" borderId="0" xfId="0" applyNumberFormat="1" applyFont="1" applyFill="1" applyBorder="1"/>
    <xf numFmtId="167" fontId="6" fillId="0" borderId="0" xfId="0" applyNumberFormat="1" applyFont="1" applyFill="1" applyBorder="1"/>
    <xf numFmtId="0" fontId="0" fillId="0" borderId="0" xfId="0" applyFont="1" applyFill="1" applyBorder="1"/>
    <xf numFmtId="165" fontId="1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 wrapText="1"/>
    </xf>
    <xf numFmtId="167" fontId="0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Fill="1" applyBorder="1"/>
    <xf numFmtId="0" fontId="4" fillId="2" borderId="0" xfId="0" applyFont="1" applyFill="1" applyAlignment="1" applyProtection="1">
      <alignment horizontal="center" vertical="center" wrapText="1"/>
      <protection locked="0"/>
    </xf>
    <xf numFmtId="0" fontId="6" fillId="5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horizontal="left" indent="1"/>
      <protection locked="0"/>
    </xf>
    <xf numFmtId="165" fontId="0" fillId="5" borderId="0" xfId="0" applyNumberFormat="1" applyFill="1" applyAlignment="1" applyProtection="1">
      <alignment horizontal="center" vertical="center"/>
      <protection locked="0"/>
    </xf>
    <xf numFmtId="0" fontId="0" fillId="5" borderId="0" xfId="0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165" fontId="0" fillId="0" borderId="0" xfId="0" applyNumberFormat="1" applyAlignment="1" applyProtection="1">
      <alignment horizontal="center" vertical="center"/>
      <protection locked="0"/>
    </xf>
    <xf numFmtId="166" fontId="0" fillId="0" borderId="0" xfId="0" applyNumberFormat="1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64" fontId="0" fillId="0" borderId="2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165" fontId="0" fillId="0" borderId="2" xfId="0" applyNumberFormat="1" applyBorder="1" applyAlignment="1" applyProtection="1">
      <alignment horizontal="center" vertical="center"/>
      <protection locked="0"/>
    </xf>
    <xf numFmtId="166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</dxfs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6"/>
  <sheetViews>
    <sheetView tabSelected="1" workbookViewId="0">
      <pane ySplit="8" topLeftCell="A9" activePane="bottomLeft" state="frozen"/>
      <selection pane="bottomLeft" activeCell="E19" sqref="E19"/>
    </sheetView>
  </sheetViews>
  <sheetFormatPr defaultRowHeight="14.25" x14ac:dyDescent="0.45"/>
  <cols>
    <col min="1" max="1" width="10.53125" customWidth="1"/>
    <col min="2" max="2" width="28.9296875" customWidth="1"/>
    <col min="3" max="3" width="20.33203125" customWidth="1"/>
    <col min="4" max="4" width="9.9296875" customWidth="1"/>
    <col min="5" max="5" width="8.3984375" customWidth="1"/>
    <col min="6" max="6" width="8.265625" customWidth="1"/>
    <col min="7" max="7" width="8.46484375" customWidth="1"/>
    <col min="8" max="8" width="9.19921875" customWidth="1"/>
    <col min="9" max="9" width="8.3984375" customWidth="1"/>
    <col min="10" max="10" width="8.33203125" customWidth="1"/>
    <col min="11" max="11" width="7.86328125" customWidth="1"/>
    <col min="12" max="12" width="8.3984375" customWidth="1"/>
    <col min="13" max="13" width="7.33203125" customWidth="1"/>
    <col min="14" max="14" width="8.3984375" customWidth="1"/>
    <col min="15" max="15" width="8.06640625" customWidth="1"/>
    <col min="16" max="16" width="7" customWidth="1"/>
    <col min="18" max="18" width="32.796875" customWidth="1"/>
  </cols>
  <sheetData>
    <row r="1" spans="1:18" s="14" customFormat="1" ht="36" x14ac:dyDescent="0.45">
      <c r="A1" s="43" t="s">
        <v>84</v>
      </c>
      <c r="B1" s="43" t="s">
        <v>85</v>
      </c>
      <c r="C1" s="65" t="s">
        <v>86</v>
      </c>
      <c r="D1" s="65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18" x14ac:dyDescent="0.45">
      <c r="H2" s="20"/>
      <c r="I2" s="20"/>
      <c r="J2" s="22"/>
      <c r="K2" s="22"/>
      <c r="L2" s="22"/>
      <c r="M2" s="23"/>
      <c r="N2" s="23"/>
      <c r="O2" s="23"/>
      <c r="P2" s="23"/>
      <c r="Q2" s="23"/>
      <c r="R2" s="20"/>
    </row>
    <row r="3" spans="1:18" s="5" customFormat="1" ht="18" x14ac:dyDescent="0.45">
      <c r="A3" s="18" t="s">
        <v>90</v>
      </c>
      <c r="B3" s="44" t="s">
        <v>98</v>
      </c>
      <c r="C3"/>
      <c r="D3" s="18" t="s">
        <v>91</v>
      </c>
      <c r="E3" s="46">
        <v>0</v>
      </c>
      <c r="F3" s="47" t="s">
        <v>97</v>
      </c>
      <c r="H3" s="21"/>
      <c r="I3" s="21" t="s">
        <v>116</v>
      </c>
      <c r="J3" s="22"/>
      <c r="K3" s="48" t="s">
        <v>94</v>
      </c>
      <c r="L3" s="49" t="s">
        <v>117</v>
      </c>
      <c r="M3" s="48" t="s">
        <v>115</v>
      </c>
      <c r="N3" s="25"/>
      <c r="O3" s="25"/>
      <c r="P3" s="25"/>
      <c r="Q3" s="25"/>
      <c r="R3" s="21"/>
    </row>
    <row r="4" spans="1:18" ht="18" x14ac:dyDescent="0.5">
      <c r="A4" s="17" t="s">
        <v>106</v>
      </c>
      <c r="B4" s="44" t="s">
        <v>107</v>
      </c>
      <c r="D4" s="18" t="s">
        <v>105</v>
      </c>
      <c r="E4" s="46">
        <v>0</v>
      </c>
      <c r="F4" s="47" t="s">
        <v>97</v>
      </c>
      <c r="H4" s="20"/>
      <c r="I4" s="20"/>
      <c r="J4" s="19"/>
      <c r="K4" s="19"/>
      <c r="L4" s="19"/>
      <c r="M4" s="20"/>
      <c r="N4" s="20"/>
      <c r="O4" s="20"/>
      <c r="P4" s="20"/>
      <c r="Q4" s="20"/>
      <c r="R4" s="20"/>
    </row>
    <row r="5" spans="1:18" x14ac:dyDescent="0.45"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1:18" ht="15.75" x14ac:dyDescent="0.5">
      <c r="A6" s="16" t="s">
        <v>89</v>
      </c>
      <c r="B6" s="45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21" x14ac:dyDescent="0.65">
      <c r="A7" s="15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</row>
    <row r="8" spans="1:18" s="13" customFormat="1" ht="21" x14ac:dyDescent="0.45">
      <c r="A8" s="7" t="s">
        <v>108</v>
      </c>
      <c r="B8" s="8"/>
      <c r="C8" s="8"/>
      <c r="D8" s="8"/>
      <c r="E8" s="8"/>
      <c r="F8" s="8"/>
      <c r="G8" s="9">
        <f>IF((SUMPRODUCT(--ISBLANK(G10:G200))=ROWS(G10:G200))=TRUE,"",(LOOKUP(2,1/(G10:G200&lt;&gt;""),G10:G200)))</f>
        <v>1.1100000000000001</v>
      </c>
      <c r="H8" s="9">
        <f t="shared" ref="H8:Q8" si="0">IF((SUMPRODUCT(--ISBLANK(H10:H200))=ROWS(H10:H200))=TRUE,"",(LOOKUP(2,1/(H10:H200&lt;&gt;""),H10:H200)))</f>
        <v>1.1120000000000001</v>
      </c>
      <c r="I8" s="10">
        <f t="shared" si="0"/>
        <v>15.142857142857142</v>
      </c>
      <c r="J8" s="10">
        <f t="shared" si="0"/>
        <v>6.3</v>
      </c>
      <c r="K8" s="11">
        <f t="shared" si="0"/>
        <v>3.8</v>
      </c>
      <c r="L8" s="12">
        <f t="shared" si="0"/>
        <v>25</v>
      </c>
      <c r="M8" s="12">
        <f t="shared" si="0"/>
        <v>50</v>
      </c>
      <c r="N8" s="11">
        <f t="shared" si="0"/>
        <v>0.98</v>
      </c>
      <c r="O8" s="12">
        <f t="shared" si="0"/>
        <v>225</v>
      </c>
      <c r="P8" s="10">
        <f t="shared" si="0"/>
        <v>2.5</v>
      </c>
      <c r="Q8" s="9" t="str">
        <f t="shared" si="0"/>
        <v>Started</v>
      </c>
      <c r="R8" s="8"/>
    </row>
    <row r="9" spans="1:18" s="2" customFormat="1" ht="41.65" customHeight="1" x14ac:dyDescent="0.45">
      <c r="A9" s="2" t="s">
        <v>0</v>
      </c>
      <c r="B9" s="6" t="s">
        <v>10</v>
      </c>
      <c r="C9" s="2" t="s">
        <v>123</v>
      </c>
      <c r="D9" s="2" t="s">
        <v>124</v>
      </c>
      <c r="E9" s="2" t="str">
        <f>CONCATENATE("VOLUME (",K3,")")</f>
        <v>VOLUME (L)</v>
      </c>
      <c r="F9" s="2" t="str">
        <f>CONCATENATE("TEMP. (",L3,")")</f>
        <v>TEMP. (°C)</v>
      </c>
      <c r="G9" s="2" t="str">
        <f>M3</f>
        <v>SG</v>
      </c>
      <c r="H9" s="2" t="str">
        <f>CONCATENATE("Temp. Adjusted ",G9)</f>
        <v>Temp. Adjusted SG</v>
      </c>
      <c r="I9" s="2" t="s">
        <v>1</v>
      </c>
      <c r="J9" s="2" t="s">
        <v>7</v>
      </c>
      <c r="K9" s="2" t="s">
        <v>2</v>
      </c>
      <c r="L9" s="2" t="s">
        <v>3</v>
      </c>
      <c r="M9" s="2" t="s">
        <v>4</v>
      </c>
      <c r="N9" s="2" t="s">
        <v>5</v>
      </c>
      <c r="O9" s="2" t="s">
        <v>8</v>
      </c>
      <c r="P9" s="2" t="s">
        <v>9</v>
      </c>
      <c r="Q9" s="2" t="s">
        <v>6</v>
      </c>
      <c r="R9" s="6" t="s">
        <v>88</v>
      </c>
    </row>
    <row r="10" spans="1:18" ht="18" customHeight="1" x14ac:dyDescent="0.45">
      <c r="A10" s="57">
        <v>44229</v>
      </c>
      <c r="B10" s="58" t="s">
        <v>16</v>
      </c>
      <c r="C10" s="58" t="s">
        <v>150</v>
      </c>
      <c r="D10" s="63" t="s">
        <v>230</v>
      </c>
      <c r="E10" s="59">
        <v>100</v>
      </c>
      <c r="F10" s="59">
        <v>15</v>
      </c>
      <c r="G10" s="60">
        <v>1.1100000000000001</v>
      </c>
      <c r="H10" s="60">
        <v>1.1120000000000001</v>
      </c>
      <c r="I10" s="59">
        <f>LOOKUP(H10,IF(G9="Brix",'Brix-PA-Sugars-PA'!B3:B303,'Brix-PA-Sugars-PA'!C3:C303),'Brix-PA-Sugars-PA'!F3:F303)</f>
        <v>15.142857142857142</v>
      </c>
      <c r="J10" s="59">
        <v>6.3</v>
      </c>
      <c r="K10" s="61">
        <v>3.8</v>
      </c>
      <c r="L10" s="62">
        <v>25</v>
      </c>
      <c r="M10" s="62">
        <v>50</v>
      </c>
      <c r="N10" s="61">
        <v>0.98</v>
      </c>
      <c r="O10" s="62">
        <v>225</v>
      </c>
      <c r="P10" s="59">
        <v>2.5</v>
      </c>
      <c r="Q10" s="63" t="s">
        <v>80</v>
      </c>
      <c r="R10" s="64"/>
    </row>
    <row r="11" spans="1:18" x14ac:dyDescent="0.45">
      <c r="A11" s="57"/>
      <c r="B11" s="58"/>
      <c r="C11" s="58"/>
      <c r="D11" s="63"/>
      <c r="E11" s="59"/>
      <c r="F11" s="59"/>
      <c r="G11" s="60"/>
      <c r="H11" s="60"/>
      <c r="I11" s="59"/>
      <c r="J11" s="59"/>
      <c r="K11" s="61"/>
      <c r="L11" s="62"/>
      <c r="M11" s="62"/>
      <c r="N11" s="61"/>
      <c r="O11" s="62"/>
      <c r="P11" s="59"/>
      <c r="Q11" s="63"/>
      <c r="R11" s="64"/>
    </row>
    <row r="12" spans="1:18" x14ac:dyDescent="0.45">
      <c r="A12" s="57"/>
      <c r="B12" s="58"/>
      <c r="C12" s="58"/>
      <c r="D12" s="63"/>
      <c r="E12" s="59"/>
      <c r="F12" s="59"/>
      <c r="G12" s="60"/>
      <c r="H12" s="60"/>
      <c r="I12" s="59"/>
      <c r="J12" s="59"/>
      <c r="K12" s="61"/>
      <c r="L12" s="62"/>
      <c r="M12" s="62"/>
      <c r="N12" s="61"/>
      <c r="O12" s="62"/>
      <c r="P12" s="59"/>
      <c r="Q12" s="63"/>
      <c r="R12" s="64"/>
    </row>
    <row r="13" spans="1:18" x14ac:dyDescent="0.45">
      <c r="A13" s="57"/>
      <c r="B13" s="58"/>
      <c r="C13" s="58"/>
      <c r="D13" s="63"/>
      <c r="E13" s="59"/>
      <c r="F13" s="59"/>
      <c r="G13" s="60"/>
      <c r="H13" s="60"/>
      <c r="I13" s="59"/>
      <c r="J13" s="59"/>
      <c r="K13" s="61"/>
      <c r="L13" s="62"/>
      <c r="M13" s="62"/>
      <c r="N13" s="61"/>
      <c r="O13" s="62"/>
      <c r="P13" s="59"/>
      <c r="Q13" s="63"/>
      <c r="R13" s="64"/>
    </row>
    <row r="14" spans="1:18" x14ac:dyDescent="0.45">
      <c r="A14" s="57"/>
      <c r="B14" s="58"/>
      <c r="C14" s="58"/>
      <c r="D14" s="63"/>
      <c r="E14" s="59"/>
      <c r="F14" s="59"/>
      <c r="G14" s="60"/>
      <c r="H14" s="60"/>
      <c r="I14" s="59"/>
      <c r="J14" s="59"/>
      <c r="K14" s="61"/>
      <c r="L14" s="62"/>
      <c r="M14" s="62"/>
      <c r="N14" s="61"/>
      <c r="O14" s="62"/>
      <c r="P14" s="59"/>
      <c r="Q14" s="63"/>
      <c r="R14" s="64"/>
    </row>
    <row r="15" spans="1:18" x14ac:dyDescent="0.45">
      <c r="A15" s="57"/>
      <c r="B15" s="58"/>
      <c r="C15" s="58"/>
      <c r="D15" s="63"/>
      <c r="E15" s="59"/>
      <c r="F15" s="59"/>
      <c r="G15" s="60"/>
      <c r="H15" s="60"/>
      <c r="I15" s="59"/>
      <c r="J15" s="59"/>
      <c r="K15" s="61"/>
      <c r="L15" s="62"/>
      <c r="M15" s="62"/>
      <c r="N15" s="61"/>
      <c r="O15" s="62"/>
      <c r="P15" s="59"/>
      <c r="Q15" s="63"/>
      <c r="R15" s="64"/>
    </row>
    <row r="16" spans="1:18" x14ac:dyDescent="0.45">
      <c r="A16" s="57"/>
      <c r="B16" s="58"/>
      <c r="C16" s="58"/>
      <c r="D16" s="63"/>
      <c r="E16" s="59"/>
      <c r="F16" s="59"/>
      <c r="G16" s="60"/>
      <c r="H16" s="60"/>
      <c r="I16" s="59"/>
      <c r="J16" s="59"/>
      <c r="K16" s="61"/>
      <c r="L16" s="62"/>
      <c r="M16" s="62"/>
      <c r="N16" s="61"/>
      <c r="O16" s="62"/>
      <c r="P16" s="59"/>
      <c r="Q16" s="63"/>
      <c r="R16" s="64"/>
    </row>
    <row r="17" spans="1:18" x14ac:dyDescent="0.45">
      <c r="A17" s="57"/>
      <c r="B17" s="58"/>
      <c r="C17" s="58"/>
      <c r="D17" s="63"/>
      <c r="E17" s="59"/>
      <c r="F17" s="59"/>
      <c r="G17" s="60"/>
      <c r="H17" s="60"/>
      <c r="I17" s="59"/>
      <c r="J17" s="59"/>
      <c r="K17" s="61"/>
      <c r="L17" s="62"/>
      <c r="M17" s="62"/>
      <c r="N17" s="61"/>
      <c r="O17" s="62"/>
      <c r="P17" s="59"/>
      <c r="Q17" s="63"/>
      <c r="R17" s="64"/>
    </row>
    <row r="18" spans="1:18" x14ac:dyDescent="0.45">
      <c r="A18" s="57"/>
      <c r="B18" s="58"/>
      <c r="C18" s="58"/>
      <c r="D18" s="63"/>
      <c r="E18" s="59"/>
      <c r="F18" s="59"/>
      <c r="G18" s="60"/>
      <c r="H18" s="60"/>
      <c r="I18" s="59"/>
      <c r="J18" s="59"/>
      <c r="K18" s="61"/>
      <c r="L18" s="62"/>
      <c r="M18" s="62"/>
      <c r="N18" s="61"/>
      <c r="O18" s="62"/>
      <c r="P18" s="59"/>
      <c r="Q18" s="63"/>
      <c r="R18" s="64"/>
    </row>
    <row r="19" spans="1:18" x14ac:dyDescent="0.45">
      <c r="A19" s="57"/>
      <c r="B19" s="58"/>
      <c r="C19" s="58"/>
      <c r="D19" s="63"/>
      <c r="E19" s="59"/>
      <c r="F19" s="59"/>
      <c r="G19" s="60"/>
      <c r="H19" s="60"/>
      <c r="I19" s="59"/>
      <c r="J19" s="59"/>
      <c r="K19" s="61"/>
      <c r="L19" s="62"/>
      <c r="M19" s="62"/>
      <c r="N19" s="61"/>
      <c r="O19" s="62"/>
      <c r="P19" s="59"/>
      <c r="Q19" s="63"/>
      <c r="R19" s="64"/>
    </row>
    <row r="20" spans="1:18" x14ac:dyDescent="0.45">
      <c r="A20" s="57"/>
      <c r="B20" s="58"/>
      <c r="C20" s="58"/>
      <c r="D20" s="63"/>
      <c r="E20" s="59"/>
      <c r="F20" s="59"/>
      <c r="G20" s="60"/>
      <c r="H20" s="60"/>
      <c r="I20" s="59"/>
      <c r="J20" s="59"/>
      <c r="K20" s="61"/>
      <c r="L20" s="62"/>
      <c r="M20" s="62"/>
      <c r="N20" s="61"/>
      <c r="O20" s="62"/>
      <c r="P20" s="59"/>
      <c r="Q20" s="63"/>
      <c r="R20" s="64"/>
    </row>
    <row r="21" spans="1:18" x14ac:dyDescent="0.45">
      <c r="A21" s="57"/>
      <c r="B21" s="58"/>
      <c r="C21" s="58"/>
      <c r="D21" s="63"/>
      <c r="E21" s="59"/>
      <c r="F21" s="59"/>
      <c r="G21" s="60"/>
      <c r="H21" s="60"/>
      <c r="I21" s="59"/>
      <c r="J21" s="59"/>
      <c r="K21" s="61"/>
      <c r="L21" s="62"/>
      <c r="M21" s="62"/>
      <c r="N21" s="61"/>
      <c r="O21" s="62"/>
      <c r="P21" s="59"/>
      <c r="Q21" s="63"/>
      <c r="R21" s="64"/>
    </row>
    <row r="22" spans="1:18" x14ac:dyDescent="0.45">
      <c r="A22" s="57"/>
      <c r="B22" s="58"/>
      <c r="C22" s="58"/>
      <c r="D22" s="63"/>
      <c r="E22" s="59"/>
      <c r="F22" s="59"/>
      <c r="G22" s="60"/>
      <c r="H22" s="60"/>
      <c r="I22" s="59"/>
      <c r="J22" s="59"/>
      <c r="K22" s="61"/>
      <c r="L22" s="62"/>
      <c r="M22" s="62"/>
      <c r="N22" s="61"/>
      <c r="O22" s="62"/>
      <c r="P22" s="59"/>
      <c r="Q22" s="63"/>
      <c r="R22" s="64"/>
    </row>
    <row r="23" spans="1:18" x14ac:dyDescent="0.45">
      <c r="A23" s="57"/>
      <c r="B23" s="58"/>
      <c r="C23" s="58"/>
      <c r="D23" s="63"/>
      <c r="E23" s="59"/>
      <c r="F23" s="59"/>
      <c r="G23" s="60"/>
      <c r="H23" s="60"/>
      <c r="I23" s="59"/>
      <c r="J23" s="59"/>
      <c r="K23" s="61"/>
      <c r="L23" s="62"/>
      <c r="M23" s="62"/>
      <c r="N23" s="61"/>
      <c r="O23" s="62"/>
      <c r="P23" s="59"/>
      <c r="Q23" s="63"/>
      <c r="R23" s="64"/>
    </row>
    <row r="24" spans="1:18" x14ac:dyDescent="0.45">
      <c r="A24" s="57"/>
      <c r="B24" s="58"/>
      <c r="C24" s="58"/>
      <c r="D24" s="63"/>
      <c r="E24" s="59"/>
      <c r="F24" s="59"/>
      <c r="G24" s="60"/>
      <c r="H24" s="60"/>
      <c r="I24" s="59"/>
      <c r="J24" s="59"/>
      <c r="K24" s="61"/>
      <c r="L24" s="62"/>
      <c r="M24" s="62"/>
      <c r="N24" s="61"/>
      <c r="O24" s="62"/>
      <c r="P24" s="59"/>
      <c r="Q24" s="63"/>
      <c r="R24" s="64"/>
    </row>
    <row r="25" spans="1:18" x14ac:dyDescent="0.45">
      <c r="A25" s="57"/>
      <c r="B25" s="58"/>
      <c r="C25" s="58"/>
      <c r="D25" s="63"/>
      <c r="E25" s="59"/>
      <c r="F25" s="59"/>
      <c r="G25" s="60"/>
      <c r="H25" s="60"/>
      <c r="I25" s="59"/>
      <c r="J25" s="59"/>
      <c r="K25" s="61"/>
      <c r="L25" s="62"/>
      <c r="M25" s="62"/>
      <c r="N25" s="61"/>
      <c r="O25" s="62"/>
      <c r="P25" s="59"/>
      <c r="Q25" s="63"/>
      <c r="R25" s="64"/>
    </row>
    <row r="26" spans="1:18" x14ac:dyDescent="0.45">
      <c r="A26" s="57"/>
      <c r="B26" s="58"/>
      <c r="C26" s="58"/>
      <c r="D26" s="63"/>
      <c r="E26" s="59"/>
      <c r="F26" s="59"/>
      <c r="G26" s="60"/>
      <c r="H26" s="60"/>
      <c r="I26" s="59"/>
      <c r="J26" s="59"/>
      <c r="K26" s="61"/>
      <c r="L26" s="62"/>
      <c r="M26" s="62"/>
      <c r="N26" s="61"/>
      <c r="O26" s="62"/>
      <c r="P26" s="59"/>
      <c r="Q26" s="63"/>
      <c r="R26" s="64"/>
    </row>
    <row r="27" spans="1:18" x14ac:dyDescent="0.45">
      <c r="A27" s="57"/>
      <c r="B27" s="58"/>
      <c r="C27" s="58"/>
      <c r="D27" s="63"/>
      <c r="E27" s="59"/>
      <c r="F27" s="59"/>
      <c r="G27" s="60"/>
      <c r="H27" s="60"/>
      <c r="I27" s="59"/>
      <c r="J27" s="59"/>
      <c r="K27" s="61"/>
      <c r="L27" s="62"/>
      <c r="M27" s="62"/>
      <c r="N27" s="61"/>
      <c r="O27" s="62"/>
      <c r="P27" s="59"/>
      <c r="Q27" s="63"/>
      <c r="R27" s="64"/>
    </row>
    <row r="28" spans="1:18" x14ac:dyDescent="0.45">
      <c r="A28" s="57"/>
      <c r="B28" s="58"/>
      <c r="C28" s="58"/>
      <c r="D28" s="63"/>
      <c r="E28" s="59"/>
      <c r="F28" s="59"/>
      <c r="G28" s="60"/>
      <c r="H28" s="60"/>
      <c r="I28" s="59"/>
      <c r="J28" s="59"/>
      <c r="K28" s="61"/>
      <c r="L28" s="62"/>
      <c r="M28" s="62"/>
      <c r="N28" s="61"/>
      <c r="O28" s="62"/>
      <c r="P28" s="59"/>
      <c r="Q28" s="63"/>
      <c r="R28" s="64"/>
    </row>
    <row r="29" spans="1:18" x14ac:dyDescent="0.45">
      <c r="A29" s="57"/>
      <c r="B29" s="58"/>
      <c r="C29" s="58"/>
      <c r="D29" s="63"/>
      <c r="E29" s="59"/>
      <c r="F29" s="59"/>
      <c r="G29" s="60"/>
      <c r="H29" s="60"/>
      <c r="I29" s="59"/>
      <c r="J29" s="59"/>
      <c r="K29" s="61"/>
      <c r="L29" s="62"/>
      <c r="M29" s="62"/>
      <c r="N29" s="61"/>
      <c r="O29" s="62"/>
      <c r="P29" s="59"/>
      <c r="Q29" s="63"/>
      <c r="R29" s="64"/>
    </row>
    <row r="30" spans="1:18" x14ac:dyDescent="0.45">
      <c r="A30" s="57"/>
      <c r="B30" s="58"/>
      <c r="C30" s="58"/>
      <c r="D30" s="63"/>
      <c r="E30" s="59"/>
      <c r="F30" s="59"/>
      <c r="G30" s="60"/>
      <c r="H30" s="60"/>
      <c r="I30" s="59"/>
      <c r="J30" s="59"/>
      <c r="K30" s="61"/>
      <c r="L30" s="62"/>
      <c r="M30" s="62"/>
      <c r="N30" s="61"/>
      <c r="O30" s="62"/>
      <c r="P30" s="59"/>
      <c r="Q30" s="63"/>
      <c r="R30" s="64"/>
    </row>
    <row r="31" spans="1:18" x14ac:dyDescent="0.45">
      <c r="A31" s="57"/>
      <c r="B31" s="58"/>
      <c r="C31" s="58"/>
      <c r="D31" s="63"/>
      <c r="E31" s="59"/>
      <c r="F31" s="59"/>
      <c r="G31" s="60"/>
      <c r="H31" s="60"/>
      <c r="I31" s="59"/>
      <c r="J31" s="59"/>
      <c r="K31" s="61"/>
      <c r="L31" s="62"/>
      <c r="M31" s="62"/>
      <c r="N31" s="61"/>
      <c r="O31" s="62"/>
      <c r="P31" s="59"/>
      <c r="Q31" s="63"/>
      <c r="R31" s="64"/>
    </row>
    <row r="32" spans="1:18" x14ac:dyDescent="0.45">
      <c r="A32" s="57"/>
      <c r="B32" s="58"/>
      <c r="C32" s="58"/>
      <c r="D32" s="63"/>
      <c r="E32" s="59"/>
      <c r="F32" s="59"/>
      <c r="G32" s="60"/>
      <c r="H32" s="60"/>
      <c r="I32" s="59"/>
      <c r="J32" s="59"/>
      <c r="K32" s="61"/>
      <c r="L32" s="62"/>
      <c r="M32" s="62"/>
      <c r="N32" s="61"/>
      <c r="O32" s="62"/>
      <c r="P32" s="59"/>
      <c r="Q32" s="63"/>
      <c r="R32" s="64"/>
    </row>
    <row r="33" spans="1:18" x14ac:dyDescent="0.45">
      <c r="A33" s="57"/>
      <c r="B33" s="58"/>
      <c r="C33" s="58"/>
      <c r="D33" s="63"/>
      <c r="E33" s="59"/>
      <c r="F33" s="59"/>
      <c r="G33" s="60"/>
      <c r="H33" s="60"/>
      <c r="I33" s="59"/>
      <c r="J33" s="59"/>
      <c r="K33" s="61"/>
      <c r="L33" s="62"/>
      <c r="M33" s="62"/>
      <c r="N33" s="61"/>
      <c r="O33" s="62"/>
      <c r="P33" s="59"/>
      <c r="Q33" s="63"/>
      <c r="R33" s="64"/>
    </row>
    <row r="34" spans="1:18" x14ac:dyDescent="0.45">
      <c r="A34" s="57"/>
      <c r="B34" s="58"/>
      <c r="C34" s="58"/>
      <c r="D34" s="63"/>
      <c r="E34" s="59"/>
      <c r="F34" s="59"/>
      <c r="G34" s="60"/>
      <c r="H34" s="60"/>
      <c r="I34" s="59"/>
      <c r="J34" s="59"/>
      <c r="K34" s="61"/>
      <c r="L34" s="62"/>
      <c r="M34" s="62"/>
      <c r="N34" s="61"/>
      <c r="O34" s="62"/>
      <c r="P34" s="59"/>
      <c r="Q34" s="63"/>
      <c r="R34" s="64"/>
    </row>
    <row r="35" spans="1:18" x14ac:dyDescent="0.45">
      <c r="A35" s="57"/>
      <c r="B35" s="58"/>
      <c r="C35" s="58"/>
      <c r="D35" s="63"/>
      <c r="E35" s="59"/>
      <c r="F35" s="59"/>
      <c r="G35" s="60"/>
      <c r="H35" s="60"/>
      <c r="I35" s="59"/>
      <c r="J35" s="59"/>
      <c r="K35" s="61"/>
      <c r="L35" s="62"/>
      <c r="M35" s="62"/>
      <c r="N35" s="61"/>
      <c r="O35" s="62"/>
      <c r="P35" s="59"/>
      <c r="Q35" s="63"/>
      <c r="R35" s="64"/>
    </row>
    <row r="36" spans="1:18" x14ac:dyDescent="0.45">
      <c r="A36" s="57"/>
      <c r="B36" s="58"/>
      <c r="C36" s="58"/>
      <c r="D36" s="63"/>
      <c r="E36" s="59"/>
      <c r="F36" s="59"/>
      <c r="G36" s="60"/>
      <c r="H36" s="60"/>
      <c r="I36" s="59"/>
      <c r="J36" s="59"/>
      <c r="K36" s="61"/>
      <c r="L36" s="62"/>
      <c r="M36" s="62"/>
      <c r="N36" s="61"/>
      <c r="O36" s="62"/>
      <c r="P36" s="59"/>
      <c r="Q36" s="63"/>
      <c r="R36" s="64"/>
    </row>
    <row r="37" spans="1:18" x14ac:dyDescent="0.45">
      <c r="A37" s="57"/>
      <c r="B37" s="58"/>
      <c r="C37" s="58"/>
      <c r="D37" s="63"/>
      <c r="E37" s="59"/>
      <c r="F37" s="59"/>
      <c r="G37" s="60"/>
      <c r="H37" s="60"/>
      <c r="I37" s="59"/>
      <c r="J37" s="59"/>
      <c r="K37" s="61"/>
      <c r="L37" s="62"/>
      <c r="M37" s="62"/>
      <c r="N37" s="61"/>
      <c r="O37" s="62"/>
      <c r="P37" s="59"/>
      <c r="Q37" s="63"/>
      <c r="R37" s="64"/>
    </row>
    <row r="38" spans="1:18" x14ac:dyDescent="0.45">
      <c r="A38" s="57"/>
      <c r="B38" s="58"/>
      <c r="C38" s="58"/>
      <c r="D38" s="63"/>
      <c r="E38" s="59"/>
      <c r="F38" s="59"/>
      <c r="G38" s="60"/>
      <c r="H38" s="60"/>
      <c r="I38" s="59"/>
      <c r="J38" s="59"/>
      <c r="K38" s="61"/>
      <c r="L38" s="62"/>
      <c r="M38" s="62"/>
      <c r="N38" s="61"/>
      <c r="O38" s="62"/>
      <c r="P38" s="59"/>
      <c r="Q38" s="63"/>
      <c r="R38" s="64"/>
    </row>
    <row r="39" spans="1:18" x14ac:dyDescent="0.45">
      <c r="A39" s="57"/>
      <c r="B39" s="58"/>
      <c r="C39" s="58"/>
      <c r="D39" s="63"/>
      <c r="E39" s="59"/>
      <c r="F39" s="59"/>
      <c r="G39" s="60"/>
      <c r="H39" s="60"/>
      <c r="I39" s="59"/>
      <c r="J39" s="59"/>
      <c r="K39" s="61"/>
      <c r="L39" s="62"/>
      <c r="M39" s="62"/>
      <c r="N39" s="61"/>
      <c r="O39" s="62"/>
      <c r="P39" s="59"/>
      <c r="Q39" s="63"/>
      <c r="R39" s="64"/>
    </row>
    <row r="40" spans="1:18" x14ac:dyDescent="0.45">
      <c r="A40" s="57"/>
      <c r="B40" s="58"/>
      <c r="C40" s="58"/>
      <c r="D40" s="63"/>
      <c r="E40" s="59"/>
      <c r="F40" s="59"/>
      <c r="G40" s="60"/>
      <c r="H40" s="60"/>
      <c r="I40" s="59"/>
      <c r="J40" s="59"/>
      <c r="K40" s="61"/>
      <c r="L40" s="62"/>
      <c r="M40" s="62"/>
      <c r="N40" s="61"/>
      <c r="O40" s="62"/>
      <c r="P40" s="59"/>
      <c r="Q40" s="63"/>
      <c r="R40" s="64"/>
    </row>
    <row r="41" spans="1:18" x14ac:dyDescent="0.45">
      <c r="A41" s="57"/>
      <c r="B41" s="58"/>
      <c r="C41" s="58"/>
      <c r="D41" s="63"/>
      <c r="E41" s="59"/>
      <c r="F41" s="59"/>
      <c r="G41" s="60"/>
      <c r="H41" s="60"/>
      <c r="I41" s="59"/>
      <c r="J41" s="59"/>
      <c r="K41" s="61"/>
      <c r="L41" s="62"/>
      <c r="M41" s="62"/>
      <c r="N41" s="61"/>
      <c r="O41" s="62"/>
      <c r="P41" s="59"/>
      <c r="Q41" s="63"/>
      <c r="R41" s="64"/>
    </row>
    <row r="42" spans="1:18" x14ac:dyDescent="0.45">
      <c r="A42" s="57"/>
      <c r="B42" s="58"/>
      <c r="C42" s="58"/>
      <c r="D42" s="63"/>
      <c r="E42" s="59"/>
      <c r="F42" s="59"/>
      <c r="G42" s="60"/>
      <c r="H42" s="60"/>
      <c r="I42" s="59"/>
      <c r="J42" s="59"/>
      <c r="K42" s="61"/>
      <c r="L42" s="62"/>
      <c r="M42" s="62"/>
      <c r="N42" s="61"/>
      <c r="O42" s="62"/>
      <c r="P42" s="59"/>
      <c r="Q42" s="63"/>
      <c r="R42" s="64"/>
    </row>
    <row r="43" spans="1:18" x14ac:dyDescent="0.45">
      <c r="A43" s="57"/>
      <c r="B43" s="58"/>
      <c r="C43" s="58"/>
      <c r="D43" s="63"/>
      <c r="E43" s="59"/>
      <c r="F43" s="59"/>
      <c r="G43" s="60"/>
      <c r="H43" s="60"/>
      <c r="I43" s="59"/>
      <c r="J43" s="59"/>
      <c r="K43" s="61"/>
      <c r="L43" s="62"/>
      <c r="M43" s="62"/>
      <c r="N43" s="61"/>
      <c r="O43" s="62"/>
      <c r="P43" s="59"/>
      <c r="Q43" s="63"/>
      <c r="R43" s="64"/>
    </row>
    <row r="44" spans="1:18" x14ac:dyDescent="0.45">
      <c r="A44" s="57"/>
      <c r="B44" s="58"/>
      <c r="C44" s="58"/>
      <c r="D44" s="63"/>
      <c r="E44" s="59"/>
      <c r="F44" s="59"/>
      <c r="G44" s="60"/>
      <c r="H44" s="60"/>
      <c r="I44" s="59"/>
      <c r="J44" s="59"/>
      <c r="K44" s="61"/>
      <c r="L44" s="62"/>
      <c r="M44" s="62"/>
      <c r="N44" s="61"/>
      <c r="O44" s="62"/>
      <c r="P44" s="59"/>
      <c r="Q44" s="63"/>
      <c r="R44" s="64"/>
    </row>
    <row r="45" spans="1:18" x14ac:dyDescent="0.45">
      <c r="A45" s="57"/>
      <c r="B45" s="58"/>
      <c r="C45" s="58"/>
      <c r="D45" s="63"/>
      <c r="E45" s="59"/>
      <c r="F45" s="59"/>
      <c r="G45" s="60"/>
      <c r="H45" s="60"/>
      <c r="I45" s="59"/>
      <c r="J45" s="59"/>
      <c r="K45" s="61"/>
      <c r="L45" s="62"/>
      <c r="M45" s="62"/>
      <c r="N45" s="61"/>
      <c r="O45" s="62"/>
      <c r="P45" s="59"/>
      <c r="Q45" s="63"/>
      <c r="R45" s="64"/>
    </row>
    <row r="46" spans="1:18" x14ac:dyDescent="0.45">
      <c r="A46" s="57"/>
      <c r="B46" s="58"/>
      <c r="C46" s="58"/>
      <c r="D46" s="63"/>
      <c r="E46" s="59"/>
      <c r="F46" s="59"/>
      <c r="G46" s="60"/>
      <c r="H46" s="60"/>
      <c r="I46" s="59"/>
      <c r="J46" s="59"/>
      <c r="K46" s="61"/>
      <c r="L46" s="62"/>
      <c r="M46" s="62"/>
      <c r="N46" s="61"/>
      <c r="O46" s="62"/>
      <c r="P46" s="59"/>
      <c r="Q46" s="63"/>
      <c r="R46" s="64"/>
    </row>
    <row r="47" spans="1:18" x14ac:dyDescent="0.45">
      <c r="A47" s="57"/>
      <c r="B47" s="58"/>
      <c r="C47" s="58"/>
      <c r="D47" s="63"/>
      <c r="E47" s="59"/>
      <c r="F47" s="59"/>
      <c r="G47" s="60"/>
      <c r="H47" s="60"/>
      <c r="I47" s="59"/>
      <c r="J47" s="59"/>
      <c r="K47" s="61"/>
      <c r="L47" s="62"/>
      <c r="M47" s="62"/>
      <c r="N47" s="61"/>
      <c r="O47" s="62"/>
      <c r="P47" s="59"/>
      <c r="Q47" s="63"/>
      <c r="R47" s="64"/>
    </row>
    <row r="48" spans="1:18" x14ac:dyDescent="0.45">
      <c r="A48" s="57"/>
      <c r="B48" s="58"/>
      <c r="C48" s="58"/>
      <c r="D48" s="63"/>
      <c r="E48" s="59"/>
      <c r="F48" s="59"/>
      <c r="G48" s="60"/>
      <c r="H48" s="60"/>
      <c r="I48" s="59"/>
      <c r="J48" s="59"/>
      <c r="K48" s="61"/>
      <c r="L48" s="62"/>
      <c r="M48" s="62"/>
      <c r="N48" s="61"/>
      <c r="O48" s="62"/>
      <c r="P48" s="59"/>
      <c r="Q48" s="63"/>
      <c r="R48" s="64"/>
    </row>
    <row r="49" spans="1:18" x14ac:dyDescent="0.45">
      <c r="A49" s="57"/>
      <c r="B49" s="58"/>
      <c r="C49" s="58"/>
      <c r="D49" s="63"/>
      <c r="E49" s="59"/>
      <c r="F49" s="59"/>
      <c r="G49" s="60"/>
      <c r="H49" s="60"/>
      <c r="I49" s="59"/>
      <c r="J49" s="59"/>
      <c r="K49" s="61"/>
      <c r="L49" s="62"/>
      <c r="M49" s="62"/>
      <c r="N49" s="61"/>
      <c r="O49" s="62"/>
      <c r="P49" s="59"/>
      <c r="Q49" s="63"/>
      <c r="R49" s="64"/>
    </row>
    <row r="50" spans="1:18" x14ac:dyDescent="0.45">
      <c r="A50" s="57"/>
      <c r="B50" s="58"/>
      <c r="C50" s="58"/>
      <c r="D50" s="63"/>
      <c r="E50" s="59"/>
      <c r="F50" s="59"/>
      <c r="G50" s="60"/>
      <c r="H50" s="60"/>
      <c r="I50" s="59"/>
      <c r="J50" s="59"/>
      <c r="K50" s="61"/>
      <c r="L50" s="62"/>
      <c r="M50" s="62"/>
      <c r="N50" s="61"/>
      <c r="O50" s="62"/>
      <c r="P50" s="59"/>
      <c r="Q50" s="63"/>
      <c r="R50" s="64"/>
    </row>
    <row r="51" spans="1:18" x14ac:dyDescent="0.45">
      <c r="A51" s="57"/>
      <c r="B51" s="58"/>
      <c r="C51" s="58"/>
      <c r="D51" s="63"/>
      <c r="E51" s="59"/>
      <c r="F51" s="59"/>
      <c r="G51" s="60"/>
      <c r="H51" s="60"/>
      <c r="I51" s="59"/>
      <c r="J51" s="59"/>
      <c r="K51" s="61"/>
      <c r="L51" s="62"/>
      <c r="M51" s="62"/>
      <c r="N51" s="61"/>
      <c r="O51" s="62"/>
      <c r="P51" s="59"/>
      <c r="Q51" s="63"/>
      <c r="R51" s="64"/>
    </row>
    <row r="52" spans="1:18" x14ac:dyDescent="0.45">
      <c r="A52" s="57"/>
      <c r="B52" s="58"/>
      <c r="C52" s="58"/>
      <c r="D52" s="63"/>
      <c r="E52" s="59"/>
      <c r="F52" s="59"/>
      <c r="G52" s="60"/>
      <c r="H52" s="60"/>
      <c r="I52" s="59"/>
      <c r="J52" s="59"/>
      <c r="K52" s="61"/>
      <c r="L52" s="62"/>
      <c r="M52" s="62"/>
      <c r="N52" s="61"/>
      <c r="O52" s="62"/>
      <c r="P52" s="59"/>
      <c r="Q52" s="63"/>
      <c r="R52" s="64"/>
    </row>
    <row r="53" spans="1:18" x14ac:dyDescent="0.45">
      <c r="A53" s="57"/>
      <c r="B53" s="58"/>
      <c r="C53" s="58"/>
      <c r="D53" s="63"/>
      <c r="E53" s="59"/>
      <c r="F53" s="59"/>
      <c r="G53" s="60"/>
      <c r="H53" s="60"/>
      <c r="I53" s="59"/>
      <c r="J53" s="59"/>
      <c r="K53" s="61"/>
      <c r="L53" s="62"/>
      <c r="M53" s="62"/>
      <c r="N53" s="61"/>
      <c r="O53" s="62"/>
      <c r="P53" s="59"/>
      <c r="Q53" s="63"/>
      <c r="R53" s="64"/>
    </row>
    <row r="54" spans="1:18" x14ac:dyDescent="0.45">
      <c r="A54" s="57"/>
      <c r="B54" s="58"/>
      <c r="C54" s="58"/>
      <c r="D54" s="63"/>
      <c r="E54" s="59"/>
      <c r="F54" s="59"/>
      <c r="G54" s="60"/>
      <c r="H54" s="60"/>
      <c r="I54" s="59"/>
      <c r="J54" s="59"/>
      <c r="K54" s="61"/>
      <c r="L54" s="62"/>
      <c r="M54" s="62"/>
      <c r="N54" s="61"/>
      <c r="O54" s="62"/>
      <c r="P54" s="59"/>
      <c r="Q54" s="63"/>
      <c r="R54" s="64"/>
    </row>
    <row r="55" spans="1:18" x14ac:dyDescent="0.45">
      <c r="A55" s="57"/>
      <c r="B55" s="58"/>
      <c r="C55" s="58"/>
      <c r="D55" s="63"/>
      <c r="E55" s="59"/>
      <c r="F55" s="59"/>
      <c r="G55" s="60"/>
      <c r="H55" s="60"/>
      <c r="I55" s="59"/>
      <c r="J55" s="59"/>
      <c r="K55" s="61"/>
      <c r="L55" s="62"/>
      <c r="M55" s="62"/>
      <c r="N55" s="61"/>
      <c r="O55" s="62"/>
      <c r="P55" s="59"/>
      <c r="Q55" s="63"/>
      <c r="R55" s="64"/>
    </row>
    <row r="56" spans="1:18" x14ac:dyDescent="0.45">
      <c r="A56" s="57"/>
      <c r="B56" s="58"/>
      <c r="C56" s="58"/>
      <c r="D56" s="63"/>
      <c r="E56" s="59"/>
      <c r="F56" s="59"/>
      <c r="G56" s="60"/>
      <c r="H56" s="60"/>
      <c r="I56" s="59"/>
      <c r="J56" s="59"/>
      <c r="K56" s="61"/>
      <c r="L56" s="62"/>
      <c r="M56" s="62"/>
      <c r="N56" s="61"/>
      <c r="O56" s="62"/>
      <c r="P56" s="59"/>
      <c r="Q56" s="63"/>
      <c r="R56" s="64"/>
    </row>
    <row r="57" spans="1:18" x14ac:dyDescent="0.45">
      <c r="A57" s="57"/>
      <c r="B57" s="58"/>
      <c r="C57" s="58"/>
      <c r="D57" s="63"/>
      <c r="E57" s="59"/>
      <c r="F57" s="59"/>
      <c r="G57" s="60"/>
      <c r="H57" s="60"/>
      <c r="I57" s="59"/>
      <c r="J57" s="59"/>
      <c r="K57" s="61"/>
      <c r="L57" s="62"/>
      <c r="M57" s="62"/>
      <c r="N57" s="61"/>
      <c r="O57" s="62"/>
      <c r="P57" s="59"/>
      <c r="Q57" s="63"/>
      <c r="R57" s="64"/>
    </row>
    <row r="58" spans="1:18" x14ac:dyDescent="0.45">
      <c r="A58" s="57"/>
      <c r="B58" s="58"/>
      <c r="C58" s="58"/>
      <c r="D58" s="63"/>
      <c r="E58" s="59"/>
      <c r="F58" s="59"/>
      <c r="G58" s="60"/>
      <c r="H58" s="60"/>
      <c r="I58" s="59"/>
      <c r="J58" s="59"/>
      <c r="K58" s="61"/>
      <c r="L58" s="62"/>
      <c r="M58" s="62"/>
      <c r="N58" s="61"/>
      <c r="O58" s="62"/>
      <c r="P58" s="59"/>
      <c r="Q58" s="63"/>
      <c r="R58" s="64"/>
    </row>
    <row r="59" spans="1:18" x14ac:dyDescent="0.45">
      <c r="A59" s="57"/>
      <c r="B59" s="58"/>
      <c r="C59" s="58"/>
      <c r="D59" s="63"/>
      <c r="E59" s="59"/>
      <c r="F59" s="59"/>
      <c r="G59" s="60"/>
      <c r="H59" s="60"/>
      <c r="I59" s="59"/>
      <c r="J59" s="59"/>
      <c r="K59" s="61"/>
      <c r="L59" s="62"/>
      <c r="M59" s="62"/>
      <c r="N59" s="61"/>
      <c r="O59" s="62"/>
      <c r="P59" s="59"/>
      <c r="Q59" s="63"/>
      <c r="R59" s="64"/>
    </row>
    <row r="60" spans="1:18" x14ac:dyDescent="0.45">
      <c r="A60" s="57"/>
      <c r="B60" s="58"/>
      <c r="C60" s="58"/>
      <c r="D60" s="63"/>
      <c r="E60" s="59"/>
      <c r="F60" s="59"/>
      <c r="G60" s="60"/>
      <c r="H60" s="60"/>
      <c r="I60" s="59"/>
      <c r="J60" s="59"/>
      <c r="K60" s="61"/>
      <c r="L60" s="62"/>
      <c r="M60" s="62"/>
      <c r="N60" s="61"/>
      <c r="O60" s="62"/>
      <c r="P60" s="59"/>
      <c r="Q60" s="63"/>
      <c r="R60" s="64"/>
    </row>
    <row r="61" spans="1:18" x14ac:dyDescent="0.45">
      <c r="A61" s="57"/>
      <c r="B61" s="58"/>
      <c r="C61" s="58"/>
      <c r="D61" s="63"/>
      <c r="E61" s="59"/>
      <c r="F61" s="59"/>
      <c r="G61" s="60"/>
      <c r="H61" s="60"/>
      <c r="I61" s="59"/>
      <c r="J61" s="59"/>
      <c r="K61" s="61"/>
      <c r="L61" s="62"/>
      <c r="M61" s="62"/>
      <c r="N61" s="61"/>
      <c r="O61" s="62"/>
      <c r="P61" s="59"/>
      <c r="Q61" s="63"/>
      <c r="R61" s="64"/>
    </row>
    <row r="62" spans="1:18" x14ac:dyDescent="0.45">
      <c r="A62" s="57"/>
      <c r="B62" s="58"/>
      <c r="C62" s="58"/>
      <c r="D62" s="63"/>
      <c r="E62" s="59"/>
      <c r="F62" s="59"/>
      <c r="G62" s="60"/>
      <c r="H62" s="60"/>
      <c r="I62" s="59"/>
      <c r="J62" s="59"/>
      <c r="K62" s="61"/>
      <c r="L62" s="62"/>
      <c r="M62" s="62"/>
      <c r="N62" s="61"/>
      <c r="O62" s="62"/>
      <c r="P62" s="59"/>
      <c r="Q62" s="63"/>
      <c r="R62" s="64"/>
    </row>
    <row r="63" spans="1:18" x14ac:dyDescent="0.45">
      <c r="A63" s="57"/>
      <c r="B63" s="58"/>
      <c r="C63" s="58"/>
      <c r="D63" s="63"/>
      <c r="E63" s="59"/>
      <c r="F63" s="59"/>
      <c r="G63" s="60"/>
      <c r="H63" s="60"/>
      <c r="I63" s="59"/>
      <c r="J63" s="59"/>
      <c r="K63" s="61"/>
      <c r="L63" s="62"/>
      <c r="M63" s="62"/>
      <c r="N63" s="61"/>
      <c r="O63" s="62"/>
      <c r="P63" s="59"/>
      <c r="Q63" s="63"/>
      <c r="R63" s="64"/>
    </row>
    <row r="64" spans="1:18" x14ac:dyDescent="0.45">
      <c r="A64" s="57"/>
      <c r="B64" s="58"/>
      <c r="C64" s="58"/>
      <c r="D64" s="63"/>
      <c r="E64" s="59"/>
      <c r="F64" s="59"/>
      <c r="G64" s="60"/>
      <c r="H64" s="60"/>
      <c r="I64" s="59"/>
      <c r="J64" s="59"/>
      <c r="K64" s="61"/>
      <c r="L64" s="62"/>
      <c r="M64" s="62"/>
      <c r="N64" s="61"/>
      <c r="O64" s="62"/>
      <c r="P64" s="59"/>
      <c r="Q64" s="63"/>
      <c r="R64" s="64"/>
    </row>
    <row r="65" spans="1:18" x14ac:dyDescent="0.45">
      <c r="A65" s="57"/>
      <c r="B65" s="58"/>
      <c r="C65" s="58"/>
      <c r="D65" s="63"/>
      <c r="E65" s="59"/>
      <c r="F65" s="59"/>
      <c r="G65" s="60"/>
      <c r="H65" s="60"/>
      <c r="I65" s="59"/>
      <c r="J65" s="59"/>
      <c r="K65" s="61"/>
      <c r="L65" s="62"/>
      <c r="M65" s="62"/>
      <c r="N65" s="61"/>
      <c r="O65" s="62"/>
      <c r="P65" s="59"/>
      <c r="Q65" s="63"/>
      <c r="R65" s="64"/>
    </row>
    <row r="66" spans="1:18" x14ac:dyDescent="0.45">
      <c r="A66" s="57"/>
      <c r="B66" s="58"/>
      <c r="C66" s="58"/>
      <c r="D66" s="63"/>
      <c r="E66" s="59"/>
      <c r="F66" s="59"/>
      <c r="G66" s="60"/>
      <c r="H66" s="60"/>
      <c r="I66" s="59"/>
      <c r="J66" s="59"/>
      <c r="K66" s="61"/>
      <c r="L66" s="62"/>
      <c r="M66" s="62"/>
      <c r="N66" s="61"/>
      <c r="O66" s="62"/>
      <c r="P66" s="59"/>
      <c r="Q66" s="63"/>
      <c r="R66" s="64"/>
    </row>
    <row r="67" spans="1:18" x14ac:dyDescent="0.45">
      <c r="A67" s="57"/>
      <c r="B67" s="58"/>
      <c r="C67" s="58"/>
      <c r="D67" s="63"/>
      <c r="E67" s="59"/>
      <c r="F67" s="59"/>
      <c r="G67" s="60"/>
      <c r="H67" s="60"/>
      <c r="I67" s="59"/>
      <c r="J67" s="59"/>
      <c r="K67" s="61"/>
      <c r="L67" s="62"/>
      <c r="M67" s="62"/>
      <c r="N67" s="61"/>
      <c r="O67" s="62"/>
      <c r="P67" s="59"/>
      <c r="Q67" s="63"/>
      <c r="R67" s="64"/>
    </row>
    <row r="68" spans="1:18" x14ac:dyDescent="0.45">
      <c r="A68" s="57"/>
      <c r="B68" s="58"/>
      <c r="C68" s="58"/>
      <c r="D68" s="63"/>
      <c r="E68" s="59"/>
      <c r="F68" s="59"/>
      <c r="G68" s="60"/>
      <c r="H68" s="60"/>
      <c r="I68" s="59"/>
      <c r="J68" s="59"/>
      <c r="K68" s="61"/>
      <c r="L68" s="62"/>
      <c r="M68" s="62"/>
      <c r="N68" s="61"/>
      <c r="O68" s="62"/>
      <c r="P68" s="59"/>
      <c r="Q68" s="63"/>
      <c r="R68" s="64"/>
    </row>
    <row r="69" spans="1:18" x14ac:dyDescent="0.45">
      <c r="A69" s="57"/>
      <c r="B69" s="58"/>
      <c r="C69" s="58"/>
      <c r="D69" s="63"/>
      <c r="E69" s="59"/>
      <c r="F69" s="59"/>
      <c r="G69" s="60"/>
      <c r="H69" s="60"/>
      <c r="I69" s="59"/>
      <c r="J69" s="59"/>
      <c r="K69" s="61"/>
      <c r="L69" s="62"/>
      <c r="M69" s="62"/>
      <c r="N69" s="61"/>
      <c r="O69" s="62"/>
      <c r="P69" s="59"/>
      <c r="Q69" s="63"/>
      <c r="R69" s="64"/>
    </row>
    <row r="70" spans="1:18" x14ac:dyDescent="0.45">
      <c r="A70" s="57"/>
      <c r="B70" s="58"/>
      <c r="C70" s="58"/>
      <c r="D70" s="63"/>
      <c r="E70" s="59"/>
      <c r="F70" s="59"/>
      <c r="G70" s="60"/>
      <c r="H70" s="60"/>
      <c r="I70" s="59"/>
      <c r="J70" s="59"/>
      <c r="K70" s="61"/>
      <c r="L70" s="62"/>
      <c r="M70" s="62"/>
      <c r="N70" s="61"/>
      <c r="O70" s="62"/>
      <c r="P70" s="59"/>
      <c r="Q70" s="63"/>
      <c r="R70" s="64"/>
    </row>
    <row r="71" spans="1:18" x14ac:dyDescent="0.45">
      <c r="A71" s="57"/>
      <c r="B71" s="58"/>
      <c r="C71" s="58"/>
      <c r="D71" s="63"/>
      <c r="E71" s="59"/>
      <c r="F71" s="59"/>
      <c r="G71" s="60"/>
      <c r="H71" s="60"/>
      <c r="I71" s="59"/>
      <c r="J71" s="59"/>
      <c r="K71" s="61"/>
      <c r="L71" s="62"/>
      <c r="M71" s="62"/>
      <c r="N71" s="61"/>
      <c r="O71" s="62"/>
      <c r="P71" s="59"/>
      <c r="Q71" s="63"/>
      <c r="R71" s="64"/>
    </row>
    <row r="72" spans="1:18" x14ac:dyDescent="0.45">
      <c r="A72" s="57"/>
      <c r="B72" s="58"/>
      <c r="C72" s="58"/>
      <c r="D72" s="63"/>
      <c r="E72" s="59"/>
      <c r="F72" s="59"/>
      <c r="G72" s="60"/>
      <c r="H72" s="60"/>
      <c r="I72" s="59"/>
      <c r="J72" s="59"/>
      <c r="K72" s="61"/>
      <c r="L72" s="62"/>
      <c r="M72" s="62"/>
      <c r="N72" s="61"/>
      <c r="O72" s="62"/>
      <c r="P72" s="59"/>
      <c r="Q72" s="63"/>
      <c r="R72" s="64"/>
    </row>
    <row r="73" spans="1:18" x14ac:dyDescent="0.45">
      <c r="A73" s="57"/>
      <c r="B73" s="58"/>
      <c r="C73" s="58"/>
      <c r="D73" s="63"/>
      <c r="E73" s="59"/>
      <c r="F73" s="59"/>
      <c r="G73" s="60"/>
      <c r="H73" s="60"/>
      <c r="I73" s="59"/>
      <c r="J73" s="59"/>
      <c r="K73" s="61"/>
      <c r="L73" s="62"/>
      <c r="M73" s="62"/>
      <c r="N73" s="61"/>
      <c r="O73" s="62"/>
      <c r="P73" s="59"/>
      <c r="Q73" s="63"/>
      <c r="R73" s="64"/>
    </row>
    <row r="74" spans="1:18" x14ac:dyDescent="0.45">
      <c r="A74" s="57"/>
      <c r="B74" s="58"/>
      <c r="C74" s="58"/>
      <c r="D74" s="63"/>
      <c r="E74" s="59"/>
      <c r="F74" s="59"/>
      <c r="G74" s="60"/>
      <c r="H74" s="60"/>
      <c r="I74" s="59"/>
      <c r="J74" s="59"/>
      <c r="K74" s="61"/>
      <c r="L74" s="62"/>
      <c r="M74" s="62"/>
      <c r="N74" s="61"/>
      <c r="O74" s="62"/>
      <c r="P74" s="59"/>
      <c r="Q74" s="63"/>
      <c r="R74" s="64"/>
    </row>
    <row r="75" spans="1:18" x14ac:dyDescent="0.45">
      <c r="A75" s="57"/>
      <c r="B75" s="58"/>
      <c r="C75" s="58"/>
      <c r="D75" s="63"/>
      <c r="E75" s="59"/>
      <c r="F75" s="59"/>
      <c r="G75" s="60"/>
      <c r="H75" s="60"/>
      <c r="I75" s="59"/>
      <c r="J75" s="59"/>
      <c r="K75" s="61"/>
      <c r="L75" s="62"/>
      <c r="M75" s="62"/>
      <c r="N75" s="61"/>
      <c r="O75" s="62"/>
      <c r="P75" s="59"/>
      <c r="Q75" s="63"/>
      <c r="R75" s="64"/>
    </row>
    <row r="76" spans="1:18" x14ac:dyDescent="0.45">
      <c r="A76" s="57"/>
      <c r="B76" s="58"/>
      <c r="C76" s="58"/>
      <c r="D76" s="63"/>
      <c r="E76" s="59"/>
      <c r="F76" s="59"/>
      <c r="G76" s="60"/>
      <c r="H76" s="60"/>
      <c r="I76" s="59"/>
      <c r="J76" s="59"/>
      <c r="K76" s="61"/>
      <c r="L76" s="62"/>
      <c r="M76" s="62"/>
      <c r="N76" s="61"/>
      <c r="O76" s="62"/>
      <c r="P76" s="59"/>
      <c r="Q76" s="63"/>
      <c r="R76" s="64"/>
    </row>
    <row r="77" spans="1:18" x14ac:dyDescent="0.45">
      <c r="A77" s="57"/>
      <c r="B77" s="58"/>
      <c r="C77" s="58"/>
      <c r="D77" s="63"/>
      <c r="E77" s="59"/>
      <c r="F77" s="59"/>
      <c r="G77" s="60"/>
      <c r="H77" s="60"/>
      <c r="I77" s="59"/>
      <c r="J77" s="59"/>
      <c r="K77" s="61"/>
      <c r="L77" s="62"/>
      <c r="M77" s="62"/>
      <c r="N77" s="61"/>
      <c r="O77" s="62"/>
      <c r="P77" s="59"/>
      <c r="Q77" s="63"/>
      <c r="R77" s="64"/>
    </row>
    <row r="78" spans="1:18" x14ac:dyDescent="0.45">
      <c r="A78" s="57"/>
      <c r="B78" s="58"/>
      <c r="C78" s="58"/>
      <c r="D78" s="63"/>
      <c r="E78" s="59"/>
      <c r="F78" s="59"/>
      <c r="G78" s="60"/>
      <c r="H78" s="60"/>
      <c r="I78" s="59"/>
      <c r="J78" s="59"/>
      <c r="K78" s="61"/>
      <c r="L78" s="62"/>
      <c r="M78" s="62"/>
      <c r="N78" s="61"/>
      <c r="O78" s="62"/>
      <c r="P78" s="59"/>
      <c r="Q78" s="63"/>
      <c r="R78" s="64"/>
    </row>
    <row r="79" spans="1:18" x14ac:dyDescent="0.45">
      <c r="A79" s="57"/>
      <c r="B79" s="58"/>
      <c r="C79" s="58"/>
      <c r="D79" s="63"/>
      <c r="E79" s="59"/>
      <c r="F79" s="59"/>
      <c r="G79" s="60"/>
      <c r="H79" s="60"/>
      <c r="I79" s="59"/>
      <c r="J79" s="59"/>
      <c r="K79" s="61"/>
      <c r="L79" s="62"/>
      <c r="M79" s="62"/>
      <c r="N79" s="61"/>
      <c r="O79" s="62"/>
      <c r="P79" s="59"/>
      <c r="Q79" s="63"/>
      <c r="R79" s="64"/>
    </row>
    <row r="80" spans="1:18" x14ac:dyDescent="0.45">
      <c r="A80" s="57"/>
      <c r="B80" s="58"/>
      <c r="C80" s="58"/>
      <c r="D80" s="63"/>
      <c r="E80" s="59"/>
      <c r="F80" s="59"/>
      <c r="G80" s="60"/>
      <c r="H80" s="60"/>
      <c r="I80" s="59"/>
      <c r="J80" s="59"/>
      <c r="K80" s="61"/>
      <c r="L80" s="62"/>
      <c r="M80" s="62"/>
      <c r="N80" s="61"/>
      <c r="O80" s="62"/>
      <c r="P80" s="59"/>
      <c r="Q80" s="63"/>
      <c r="R80" s="64"/>
    </row>
    <row r="81" spans="1:18" x14ac:dyDescent="0.45">
      <c r="A81" s="57"/>
      <c r="B81" s="58"/>
      <c r="C81" s="58"/>
      <c r="D81" s="63"/>
      <c r="E81" s="59"/>
      <c r="F81" s="59"/>
      <c r="G81" s="60"/>
      <c r="H81" s="60"/>
      <c r="I81" s="59"/>
      <c r="J81" s="59"/>
      <c r="K81" s="61"/>
      <c r="L81" s="62"/>
      <c r="M81" s="62"/>
      <c r="N81" s="61"/>
      <c r="O81" s="62"/>
      <c r="P81" s="59"/>
      <c r="Q81" s="63"/>
      <c r="R81" s="64"/>
    </row>
    <row r="82" spans="1:18" x14ac:dyDescent="0.45">
      <c r="A82" s="57"/>
      <c r="B82" s="58"/>
      <c r="C82" s="58"/>
      <c r="D82" s="63"/>
      <c r="E82" s="59"/>
      <c r="F82" s="59"/>
      <c r="G82" s="60"/>
      <c r="H82" s="60"/>
      <c r="I82" s="59"/>
      <c r="J82" s="59"/>
      <c r="K82" s="61"/>
      <c r="L82" s="62"/>
      <c r="M82" s="62"/>
      <c r="N82" s="61"/>
      <c r="O82" s="62"/>
      <c r="P82" s="59"/>
      <c r="Q82" s="63"/>
      <c r="R82" s="64"/>
    </row>
    <row r="83" spans="1:18" x14ac:dyDescent="0.45">
      <c r="A83" s="57"/>
      <c r="B83" s="58"/>
      <c r="C83" s="58"/>
      <c r="D83" s="63"/>
      <c r="E83" s="59"/>
      <c r="F83" s="59"/>
      <c r="G83" s="60"/>
      <c r="H83" s="60"/>
      <c r="I83" s="59"/>
      <c r="J83" s="59"/>
      <c r="K83" s="61"/>
      <c r="L83" s="62"/>
      <c r="M83" s="62"/>
      <c r="N83" s="61"/>
      <c r="O83" s="62"/>
      <c r="P83" s="59"/>
      <c r="Q83" s="63"/>
      <c r="R83" s="64"/>
    </row>
    <row r="84" spans="1:18" x14ac:dyDescent="0.45">
      <c r="A84" s="57"/>
      <c r="B84" s="58"/>
      <c r="C84" s="58"/>
      <c r="D84" s="63"/>
      <c r="E84" s="59"/>
      <c r="F84" s="59"/>
      <c r="G84" s="60"/>
      <c r="H84" s="60"/>
      <c r="I84" s="59"/>
      <c r="J84" s="59"/>
      <c r="K84" s="61"/>
      <c r="L84" s="62"/>
      <c r="M84" s="62"/>
      <c r="N84" s="61"/>
      <c r="O84" s="62"/>
      <c r="P84" s="59"/>
      <c r="Q84" s="63"/>
      <c r="R84" s="64"/>
    </row>
    <row r="85" spans="1:18" x14ac:dyDescent="0.45">
      <c r="A85" s="57"/>
      <c r="B85" s="58"/>
      <c r="C85" s="58"/>
      <c r="D85" s="63"/>
      <c r="E85" s="59"/>
      <c r="F85" s="59"/>
      <c r="G85" s="60"/>
      <c r="H85" s="60"/>
      <c r="I85" s="59"/>
      <c r="J85" s="59"/>
      <c r="K85" s="61"/>
      <c r="L85" s="62"/>
      <c r="M85" s="62"/>
      <c r="N85" s="61"/>
      <c r="O85" s="62"/>
      <c r="P85" s="59"/>
      <c r="Q85" s="63"/>
      <c r="R85" s="64"/>
    </row>
    <row r="86" spans="1:18" x14ac:dyDescent="0.45">
      <c r="A86" s="57"/>
      <c r="B86" s="58"/>
      <c r="C86" s="58"/>
      <c r="D86" s="63"/>
      <c r="E86" s="59"/>
      <c r="F86" s="59"/>
      <c r="G86" s="60"/>
      <c r="H86" s="60"/>
      <c r="I86" s="59"/>
      <c r="J86" s="59"/>
      <c r="K86" s="61"/>
      <c r="L86" s="62"/>
      <c r="M86" s="62"/>
      <c r="N86" s="61"/>
      <c r="O86" s="62"/>
      <c r="P86" s="59"/>
      <c r="Q86" s="63"/>
      <c r="R86" s="64"/>
    </row>
    <row r="87" spans="1:18" x14ac:dyDescent="0.45">
      <c r="A87" s="57"/>
      <c r="B87" s="58"/>
      <c r="C87" s="58"/>
      <c r="D87" s="63"/>
      <c r="E87" s="59"/>
      <c r="F87" s="59"/>
      <c r="G87" s="60"/>
      <c r="H87" s="60"/>
      <c r="I87" s="59"/>
      <c r="J87" s="59"/>
      <c r="K87" s="61"/>
      <c r="L87" s="62"/>
      <c r="M87" s="62"/>
      <c r="N87" s="61"/>
      <c r="O87" s="62"/>
      <c r="P87" s="59"/>
      <c r="Q87" s="63"/>
      <c r="R87" s="64"/>
    </row>
    <row r="88" spans="1:18" x14ac:dyDescent="0.45">
      <c r="A88" s="57"/>
      <c r="B88" s="58"/>
      <c r="C88" s="58"/>
      <c r="D88" s="63"/>
      <c r="E88" s="59"/>
      <c r="F88" s="59"/>
      <c r="G88" s="60"/>
      <c r="H88" s="60"/>
      <c r="I88" s="59"/>
      <c r="J88" s="59"/>
      <c r="K88" s="61"/>
      <c r="L88" s="62"/>
      <c r="M88" s="62"/>
      <c r="N88" s="61"/>
      <c r="O88" s="62"/>
      <c r="P88" s="59"/>
      <c r="Q88" s="63"/>
      <c r="R88" s="64"/>
    </row>
    <row r="89" spans="1:18" x14ac:dyDescent="0.45">
      <c r="A89" s="57"/>
      <c r="B89" s="58"/>
      <c r="C89" s="58"/>
      <c r="D89" s="63"/>
      <c r="E89" s="59"/>
      <c r="F89" s="59"/>
      <c r="G89" s="60"/>
      <c r="H89" s="60"/>
      <c r="I89" s="59"/>
      <c r="J89" s="59"/>
      <c r="K89" s="61"/>
      <c r="L89" s="62"/>
      <c r="M89" s="62"/>
      <c r="N89" s="61"/>
      <c r="O89" s="62"/>
      <c r="P89" s="59"/>
      <c r="Q89" s="63"/>
      <c r="R89" s="64"/>
    </row>
    <row r="90" spans="1:18" x14ac:dyDescent="0.45">
      <c r="A90" s="57"/>
      <c r="B90" s="58"/>
      <c r="C90" s="58"/>
      <c r="D90" s="63"/>
      <c r="E90" s="59"/>
      <c r="F90" s="59"/>
      <c r="G90" s="60"/>
      <c r="H90" s="60"/>
      <c r="I90" s="59"/>
      <c r="J90" s="59"/>
      <c r="K90" s="61"/>
      <c r="L90" s="62"/>
      <c r="M90" s="62"/>
      <c r="N90" s="61"/>
      <c r="O90" s="62"/>
      <c r="P90" s="59"/>
      <c r="Q90" s="63"/>
      <c r="R90" s="64"/>
    </row>
    <row r="91" spans="1:18" x14ac:dyDescent="0.45">
      <c r="A91" s="57"/>
      <c r="B91" s="58"/>
      <c r="C91" s="58"/>
      <c r="D91" s="63"/>
      <c r="E91" s="59"/>
      <c r="F91" s="59"/>
      <c r="G91" s="60"/>
      <c r="H91" s="60"/>
      <c r="I91" s="59"/>
      <c r="J91" s="59"/>
      <c r="K91" s="61"/>
      <c r="L91" s="62"/>
      <c r="M91" s="62"/>
      <c r="N91" s="61"/>
      <c r="O91" s="62"/>
      <c r="P91" s="59"/>
      <c r="Q91" s="63"/>
      <c r="R91" s="64"/>
    </row>
    <row r="92" spans="1:18" x14ac:dyDescent="0.45">
      <c r="A92" s="57"/>
      <c r="B92" s="58"/>
      <c r="C92" s="58"/>
      <c r="D92" s="63"/>
      <c r="E92" s="59"/>
      <c r="F92" s="59"/>
      <c r="G92" s="60"/>
      <c r="H92" s="60"/>
      <c r="I92" s="59"/>
      <c r="J92" s="59"/>
      <c r="K92" s="61"/>
      <c r="L92" s="62"/>
      <c r="M92" s="62"/>
      <c r="N92" s="61"/>
      <c r="O92" s="62"/>
      <c r="P92" s="59"/>
      <c r="Q92" s="63"/>
      <c r="R92" s="64"/>
    </row>
    <row r="93" spans="1:18" x14ac:dyDescent="0.45">
      <c r="A93" s="57"/>
      <c r="B93" s="58"/>
      <c r="C93" s="58"/>
      <c r="D93" s="63"/>
      <c r="E93" s="59"/>
      <c r="F93" s="59"/>
      <c r="G93" s="60"/>
      <c r="H93" s="60"/>
      <c r="I93" s="59"/>
      <c r="J93" s="59"/>
      <c r="K93" s="61"/>
      <c r="L93" s="62"/>
      <c r="M93" s="62"/>
      <c r="N93" s="61"/>
      <c r="O93" s="62"/>
      <c r="P93" s="59"/>
      <c r="Q93" s="63"/>
      <c r="R93" s="64"/>
    </row>
    <row r="94" spans="1:18" x14ac:dyDescent="0.45">
      <c r="A94" s="57"/>
      <c r="B94" s="58"/>
      <c r="C94" s="58"/>
      <c r="D94" s="63"/>
      <c r="E94" s="59"/>
      <c r="F94" s="59"/>
      <c r="G94" s="60"/>
      <c r="H94" s="60"/>
      <c r="I94" s="59"/>
      <c r="J94" s="59"/>
      <c r="K94" s="61"/>
      <c r="L94" s="62"/>
      <c r="M94" s="62"/>
      <c r="N94" s="61"/>
      <c r="O94" s="62"/>
      <c r="P94" s="59"/>
      <c r="Q94" s="63"/>
      <c r="R94" s="64"/>
    </row>
    <row r="95" spans="1:18" x14ac:dyDescent="0.45">
      <c r="A95" s="57"/>
      <c r="B95" s="58"/>
      <c r="C95" s="58"/>
      <c r="D95" s="63"/>
      <c r="E95" s="59"/>
      <c r="F95" s="59"/>
      <c r="G95" s="60"/>
      <c r="H95" s="60"/>
      <c r="I95" s="59"/>
      <c r="J95" s="59"/>
      <c r="K95" s="61"/>
      <c r="L95" s="62"/>
      <c r="M95" s="62"/>
      <c r="N95" s="61"/>
      <c r="O95" s="62"/>
      <c r="P95" s="59"/>
      <c r="Q95" s="63"/>
      <c r="R95" s="64"/>
    </row>
    <row r="96" spans="1:18" x14ac:dyDescent="0.45">
      <c r="A96" s="57"/>
      <c r="B96" s="58"/>
      <c r="C96" s="58"/>
      <c r="D96" s="63"/>
      <c r="E96" s="59"/>
      <c r="F96" s="59"/>
      <c r="G96" s="60"/>
      <c r="H96" s="60"/>
      <c r="I96" s="59"/>
      <c r="J96" s="59"/>
      <c r="K96" s="61"/>
      <c r="L96" s="62"/>
      <c r="M96" s="62"/>
      <c r="N96" s="61"/>
      <c r="O96" s="62"/>
      <c r="P96" s="59"/>
      <c r="Q96" s="63"/>
      <c r="R96" s="64"/>
    </row>
    <row r="97" spans="1:18" x14ac:dyDescent="0.45">
      <c r="A97" s="57"/>
      <c r="B97" s="58"/>
      <c r="C97" s="58"/>
      <c r="D97" s="63"/>
      <c r="E97" s="59"/>
      <c r="F97" s="59"/>
      <c r="G97" s="60"/>
      <c r="H97" s="60"/>
      <c r="I97" s="59"/>
      <c r="J97" s="59"/>
      <c r="K97" s="61"/>
      <c r="L97" s="62"/>
      <c r="M97" s="62"/>
      <c r="N97" s="61"/>
      <c r="O97" s="62"/>
      <c r="P97" s="59"/>
      <c r="Q97" s="63"/>
      <c r="R97" s="64"/>
    </row>
    <row r="98" spans="1:18" x14ac:dyDescent="0.45">
      <c r="A98" s="57"/>
      <c r="B98" s="58"/>
      <c r="C98" s="58"/>
      <c r="D98" s="63"/>
      <c r="E98" s="59"/>
      <c r="F98" s="59"/>
      <c r="G98" s="60"/>
      <c r="H98" s="60"/>
      <c r="I98" s="59"/>
      <c r="J98" s="59"/>
      <c r="K98" s="61"/>
      <c r="L98" s="62"/>
      <c r="M98" s="62"/>
      <c r="N98" s="61"/>
      <c r="O98" s="62"/>
      <c r="P98" s="59"/>
      <c r="Q98" s="63"/>
      <c r="R98" s="64"/>
    </row>
    <row r="99" spans="1:18" x14ac:dyDescent="0.45">
      <c r="A99" s="57"/>
      <c r="B99" s="58"/>
      <c r="C99" s="58"/>
      <c r="D99" s="63"/>
      <c r="E99" s="59"/>
      <c r="F99" s="59"/>
      <c r="G99" s="60"/>
      <c r="H99" s="60"/>
      <c r="I99" s="59"/>
      <c r="J99" s="59"/>
      <c r="K99" s="61"/>
      <c r="L99" s="62"/>
      <c r="M99" s="62"/>
      <c r="N99" s="61"/>
      <c r="O99" s="62"/>
      <c r="P99" s="59"/>
      <c r="Q99" s="63"/>
      <c r="R99" s="64"/>
    </row>
    <row r="100" spans="1:18" x14ac:dyDescent="0.45">
      <c r="A100" s="57"/>
      <c r="B100" s="58"/>
      <c r="C100" s="58"/>
      <c r="D100" s="63"/>
      <c r="E100" s="59"/>
      <c r="F100" s="59"/>
      <c r="G100" s="60"/>
      <c r="H100" s="60"/>
      <c r="I100" s="59"/>
      <c r="J100" s="59"/>
      <c r="K100" s="61"/>
      <c r="L100" s="62"/>
      <c r="M100" s="62"/>
      <c r="N100" s="61"/>
      <c r="O100" s="62"/>
      <c r="P100" s="59"/>
      <c r="Q100" s="63"/>
      <c r="R100" s="64"/>
    </row>
    <row r="101" spans="1:18" x14ac:dyDescent="0.45">
      <c r="A101" s="57"/>
      <c r="B101" s="58"/>
      <c r="C101" s="58"/>
      <c r="D101" s="63"/>
      <c r="E101" s="59"/>
      <c r="F101" s="59"/>
      <c r="G101" s="60"/>
      <c r="H101" s="60"/>
      <c r="I101" s="59"/>
      <c r="J101" s="59"/>
      <c r="K101" s="61"/>
      <c r="L101" s="62"/>
      <c r="M101" s="62"/>
      <c r="N101" s="61"/>
      <c r="O101" s="62"/>
      <c r="P101" s="59"/>
      <c r="Q101" s="63"/>
      <c r="R101" s="64"/>
    </row>
    <row r="102" spans="1:18" x14ac:dyDescent="0.45">
      <c r="A102" s="57"/>
      <c r="B102" s="58"/>
      <c r="C102" s="58"/>
      <c r="D102" s="63"/>
      <c r="E102" s="59"/>
      <c r="F102" s="59"/>
      <c r="G102" s="60"/>
      <c r="H102" s="60"/>
      <c r="I102" s="59"/>
      <c r="J102" s="59"/>
      <c r="K102" s="61"/>
      <c r="L102" s="62"/>
      <c r="M102" s="62"/>
      <c r="N102" s="61"/>
      <c r="O102" s="62"/>
      <c r="P102" s="59"/>
      <c r="Q102" s="63"/>
      <c r="R102" s="64"/>
    </row>
    <row r="103" spans="1:18" x14ac:dyDescent="0.45">
      <c r="A103" s="57"/>
      <c r="B103" s="58"/>
      <c r="C103" s="58"/>
      <c r="D103" s="63"/>
      <c r="E103" s="59"/>
      <c r="F103" s="59"/>
      <c r="G103" s="60"/>
      <c r="H103" s="60"/>
      <c r="I103" s="59"/>
      <c r="J103" s="59"/>
      <c r="K103" s="61"/>
      <c r="L103" s="62"/>
      <c r="M103" s="62"/>
      <c r="N103" s="61"/>
      <c r="O103" s="62"/>
      <c r="P103" s="59"/>
      <c r="Q103" s="63"/>
      <c r="R103" s="64"/>
    </row>
    <row r="104" spans="1:18" x14ac:dyDescent="0.45">
      <c r="A104" s="57"/>
      <c r="B104" s="58"/>
      <c r="C104" s="58"/>
      <c r="D104" s="63"/>
      <c r="E104" s="59"/>
      <c r="F104" s="59"/>
      <c r="G104" s="60"/>
      <c r="H104" s="60"/>
      <c r="I104" s="59"/>
      <c r="J104" s="59"/>
      <c r="K104" s="61"/>
      <c r="L104" s="62"/>
      <c r="M104" s="62"/>
      <c r="N104" s="61"/>
      <c r="O104" s="62"/>
      <c r="P104" s="59"/>
      <c r="Q104" s="63"/>
      <c r="R104" s="64"/>
    </row>
    <row r="105" spans="1:18" x14ac:dyDescent="0.45">
      <c r="A105" s="57"/>
      <c r="B105" s="58"/>
      <c r="C105" s="58"/>
      <c r="D105" s="63"/>
      <c r="E105" s="59"/>
      <c r="F105" s="59"/>
      <c r="G105" s="60"/>
      <c r="H105" s="60"/>
      <c r="I105" s="59"/>
      <c r="J105" s="59"/>
      <c r="K105" s="61"/>
      <c r="L105" s="62"/>
      <c r="M105" s="62"/>
      <c r="N105" s="61"/>
      <c r="O105" s="62"/>
      <c r="P105" s="59"/>
      <c r="Q105" s="63"/>
      <c r="R105" s="64"/>
    </row>
    <row r="106" spans="1:18" x14ac:dyDescent="0.45">
      <c r="A106" s="57"/>
      <c r="B106" s="58"/>
      <c r="C106" s="58"/>
      <c r="D106" s="63"/>
      <c r="E106" s="59"/>
      <c r="F106" s="59"/>
      <c r="G106" s="60"/>
      <c r="H106" s="60"/>
      <c r="I106" s="59"/>
      <c r="J106" s="59"/>
      <c r="K106" s="61"/>
      <c r="L106" s="62"/>
      <c r="M106" s="62"/>
      <c r="N106" s="61"/>
      <c r="O106" s="62"/>
      <c r="P106" s="59"/>
      <c r="Q106" s="63"/>
      <c r="R106" s="64"/>
    </row>
    <row r="107" spans="1:18" x14ac:dyDescent="0.45">
      <c r="A107" s="57"/>
      <c r="B107" s="58"/>
      <c r="C107" s="58"/>
      <c r="D107" s="63"/>
      <c r="E107" s="59"/>
      <c r="F107" s="59"/>
      <c r="G107" s="60"/>
      <c r="H107" s="60"/>
      <c r="I107" s="59"/>
      <c r="J107" s="59"/>
      <c r="K107" s="61"/>
      <c r="L107" s="62"/>
      <c r="M107" s="62"/>
      <c r="N107" s="61"/>
      <c r="O107" s="62"/>
      <c r="P107" s="59"/>
      <c r="Q107" s="63"/>
      <c r="R107" s="64"/>
    </row>
    <row r="108" spans="1:18" x14ac:dyDescent="0.45">
      <c r="A108" s="57"/>
      <c r="B108" s="58"/>
      <c r="C108" s="58"/>
      <c r="D108" s="63"/>
      <c r="E108" s="59"/>
      <c r="F108" s="59"/>
      <c r="G108" s="60"/>
      <c r="H108" s="60"/>
      <c r="I108" s="59"/>
      <c r="J108" s="59"/>
      <c r="K108" s="61"/>
      <c r="L108" s="62"/>
      <c r="M108" s="62"/>
      <c r="N108" s="61"/>
      <c r="O108" s="62"/>
      <c r="P108" s="59"/>
      <c r="Q108" s="63"/>
      <c r="R108" s="64"/>
    </row>
    <row r="109" spans="1:18" x14ac:dyDescent="0.45">
      <c r="A109" s="57"/>
      <c r="B109" s="58"/>
      <c r="C109" s="58"/>
      <c r="D109" s="63"/>
      <c r="E109" s="59"/>
      <c r="F109" s="59"/>
      <c r="G109" s="60"/>
      <c r="H109" s="60"/>
      <c r="I109" s="59"/>
      <c r="J109" s="59"/>
      <c r="K109" s="61"/>
      <c r="L109" s="62"/>
      <c r="M109" s="62"/>
      <c r="N109" s="61"/>
      <c r="O109" s="62"/>
      <c r="P109" s="59"/>
      <c r="Q109" s="63"/>
      <c r="R109" s="64"/>
    </row>
    <row r="110" spans="1:18" x14ac:dyDescent="0.45">
      <c r="A110" s="57"/>
      <c r="B110" s="58"/>
      <c r="C110" s="58"/>
      <c r="D110" s="63"/>
      <c r="E110" s="59"/>
      <c r="F110" s="59"/>
      <c r="G110" s="60"/>
      <c r="H110" s="60"/>
      <c r="I110" s="59"/>
      <c r="J110" s="59"/>
      <c r="K110" s="61"/>
      <c r="L110" s="62"/>
      <c r="M110" s="62"/>
      <c r="N110" s="61"/>
      <c r="O110" s="62"/>
      <c r="P110" s="59"/>
      <c r="Q110" s="63"/>
      <c r="R110" s="64"/>
    </row>
    <row r="111" spans="1:18" x14ac:dyDescent="0.45">
      <c r="A111" s="57"/>
      <c r="B111" s="58"/>
      <c r="C111" s="58"/>
      <c r="D111" s="63"/>
      <c r="E111" s="59"/>
      <c r="F111" s="59"/>
      <c r="G111" s="60"/>
      <c r="H111" s="60"/>
      <c r="I111" s="59"/>
      <c r="J111" s="59"/>
      <c r="K111" s="61"/>
      <c r="L111" s="62"/>
      <c r="M111" s="62"/>
      <c r="N111" s="61"/>
      <c r="O111" s="62"/>
      <c r="P111" s="59"/>
      <c r="Q111" s="63"/>
      <c r="R111" s="64"/>
    </row>
    <row r="112" spans="1:18" x14ac:dyDescent="0.45">
      <c r="A112" s="57"/>
      <c r="B112" s="58"/>
      <c r="C112" s="58"/>
      <c r="D112" s="63"/>
      <c r="E112" s="59"/>
      <c r="F112" s="59"/>
      <c r="G112" s="60"/>
      <c r="H112" s="60"/>
      <c r="I112" s="59"/>
      <c r="J112" s="59"/>
      <c r="K112" s="61"/>
      <c r="L112" s="62"/>
      <c r="M112" s="62"/>
      <c r="N112" s="61"/>
      <c r="O112" s="62"/>
      <c r="P112" s="59"/>
      <c r="Q112" s="63"/>
      <c r="R112" s="64"/>
    </row>
    <row r="113" spans="1:18" x14ac:dyDescent="0.45">
      <c r="A113" s="57"/>
      <c r="B113" s="58"/>
      <c r="C113" s="58"/>
      <c r="D113" s="63"/>
      <c r="E113" s="59"/>
      <c r="F113" s="59"/>
      <c r="G113" s="60"/>
      <c r="H113" s="60"/>
      <c r="I113" s="59"/>
      <c r="J113" s="59"/>
      <c r="K113" s="61"/>
      <c r="L113" s="62"/>
      <c r="M113" s="62"/>
      <c r="N113" s="61"/>
      <c r="O113" s="62"/>
      <c r="P113" s="59"/>
      <c r="Q113" s="63"/>
      <c r="R113" s="64"/>
    </row>
    <row r="114" spans="1:18" x14ac:dyDescent="0.45">
      <c r="A114" s="57"/>
      <c r="B114" s="58"/>
      <c r="C114" s="58"/>
      <c r="D114" s="63"/>
      <c r="E114" s="59"/>
      <c r="F114" s="59"/>
      <c r="G114" s="60"/>
      <c r="H114" s="60"/>
      <c r="I114" s="59"/>
      <c r="J114" s="59"/>
      <c r="K114" s="61"/>
      <c r="L114" s="62"/>
      <c r="M114" s="62"/>
      <c r="N114" s="61"/>
      <c r="O114" s="62"/>
      <c r="P114" s="59"/>
      <c r="Q114" s="63"/>
      <c r="R114" s="64"/>
    </row>
    <row r="115" spans="1:18" x14ac:dyDescent="0.45">
      <c r="A115" s="57"/>
      <c r="B115" s="58"/>
      <c r="C115" s="58"/>
      <c r="D115" s="63"/>
      <c r="E115" s="59"/>
      <c r="F115" s="59"/>
      <c r="G115" s="60"/>
      <c r="H115" s="60"/>
      <c r="I115" s="59"/>
      <c r="J115" s="59"/>
      <c r="K115" s="61"/>
      <c r="L115" s="62"/>
      <c r="M115" s="62"/>
      <c r="N115" s="61"/>
      <c r="O115" s="62"/>
      <c r="P115" s="59"/>
      <c r="Q115" s="63"/>
      <c r="R115" s="64"/>
    </row>
    <row r="116" spans="1:18" x14ac:dyDescent="0.45">
      <c r="A116" s="57"/>
      <c r="B116" s="58"/>
      <c r="C116" s="58"/>
      <c r="D116" s="63"/>
      <c r="E116" s="59"/>
      <c r="F116" s="59"/>
      <c r="G116" s="60"/>
      <c r="H116" s="60"/>
      <c r="I116" s="59"/>
      <c r="J116" s="59"/>
      <c r="K116" s="61"/>
      <c r="L116" s="62"/>
      <c r="M116" s="62"/>
      <c r="N116" s="61"/>
      <c r="O116" s="62"/>
      <c r="P116" s="59"/>
      <c r="Q116" s="63"/>
      <c r="R116" s="64"/>
    </row>
    <row r="117" spans="1:18" x14ac:dyDescent="0.45">
      <c r="A117" s="57"/>
      <c r="B117" s="58"/>
      <c r="C117" s="58"/>
      <c r="D117" s="63"/>
      <c r="E117" s="59"/>
      <c r="F117" s="59"/>
      <c r="G117" s="60"/>
      <c r="H117" s="60"/>
      <c r="I117" s="59"/>
      <c r="J117" s="59"/>
      <c r="K117" s="61"/>
      <c r="L117" s="62"/>
      <c r="M117" s="62"/>
      <c r="N117" s="61"/>
      <c r="O117" s="62"/>
      <c r="P117" s="59"/>
      <c r="Q117" s="63"/>
      <c r="R117" s="64"/>
    </row>
    <row r="118" spans="1:18" x14ac:dyDescent="0.45">
      <c r="A118" s="57"/>
      <c r="B118" s="58"/>
      <c r="C118" s="58"/>
      <c r="D118" s="63"/>
      <c r="E118" s="59"/>
      <c r="F118" s="59"/>
      <c r="G118" s="60"/>
      <c r="H118" s="60"/>
      <c r="I118" s="59"/>
      <c r="J118" s="59"/>
      <c r="K118" s="61"/>
      <c r="L118" s="62"/>
      <c r="M118" s="62"/>
      <c r="N118" s="61"/>
      <c r="O118" s="62"/>
      <c r="P118" s="59"/>
      <c r="Q118" s="63"/>
      <c r="R118" s="64"/>
    </row>
    <row r="119" spans="1:18" x14ac:dyDescent="0.45">
      <c r="A119" s="57"/>
      <c r="B119" s="58"/>
      <c r="C119" s="58"/>
      <c r="D119" s="63"/>
      <c r="E119" s="59"/>
      <c r="F119" s="59"/>
      <c r="G119" s="60"/>
      <c r="H119" s="60"/>
      <c r="I119" s="59"/>
      <c r="J119" s="59"/>
      <c r="K119" s="61"/>
      <c r="L119" s="62"/>
      <c r="M119" s="62"/>
      <c r="N119" s="61"/>
      <c r="O119" s="62"/>
      <c r="P119" s="59"/>
      <c r="Q119" s="63"/>
      <c r="R119" s="64"/>
    </row>
    <row r="120" spans="1:18" x14ac:dyDescent="0.45">
      <c r="A120" s="57"/>
      <c r="B120" s="58"/>
      <c r="C120" s="58"/>
      <c r="D120" s="63"/>
      <c r="E120" s="59"/>
      <c r="F120" s="59"/>
      <c r="G120" s="60"/>
      <c r="H120" s="60"/>
      <c r="I120" s="59"/>
      <c r="J120" s="59"/>
      <c r="K120" s="61"/>
      <c r="L120" s="62"/>
      <c r="M120" s="62"/>
      <c r="N120" s="61"/>
      <c r="O120" s="62"/>
      <c r="P120" s="59"/>
      <c r="Q120" s="63"/>
      <c r="R120" s="64"/>
    </row>
    <row r="121" spans="1:18" x14ac:dyDescent="0.45">
      <c r="A121" s="57"/>
      <c r="B121" s="58"/>
      <c r="C121" s="58"/>
      <c r="D121" s="63"/>
      <c r="E121" s="59"/>
      <c r="F121" s="59"/>
      <c r="G121" s="60"/>
      <c r="H121" s="60"/>
      <c r="I121" s="59"/>
      <c r="J121" s="59"/>
      <c r="K121" s="61"/>
      <c r="L121" s="62"/>
      <c r="M121" s="62"/>
      <c r="N121" s="61"/>
      <c r="O121" s="62"/>
      <c r="P121" s="59"/>
      <c r="Q121" s="63"/>
      <c r="R121" s="64"/>
    </row>
    <row r="122" spans="1:18" x14ac:dyDescent="0.45">
      <c r="A122" s="57"/>
      <c r="B122" s="58"/>
      <c r="C122" s="58"/>
      <c r="D122" s="63"/>
      <c r="E122" s="59"/>
      <c r="F122" s="59"/>
      <c r="G122" s="60"/>
      <c r="H122" s="60"/>
      <c r="I122" s="59"/>
      <c r="J122" s="59"/>
      <c r="K122" s="61"/>
      <c r="L122" s="62"/>
      <c r="M122" s="62"/>
      <c r="N122" s="61"/>
      <c r="O122" s="62"/>
      <c r="P122" s="59"/>
      <c r="Q122" s="63"/>
      <c r="R122" s="64"/>
    </row>
    <row r="123" spans="1:18" x14ac:dyDescent="0.45">
      <c r="A123" s="57"/>
      <c r="B123" s="58"/>
      <c r="C123" s="58"/>
      <c r="D123" s="63"/>
      <c r="E123" s="59"/>
      <c r="F123" s="59"/>
      <c r="G123" s="60"/>
      <c r="H123" s="60"/>
      <c r="I123" s="59"/>
      <c r="J123" s="59"/>
      <c r="K123" s="61"/>
      <c r="L123" s="62"/>
      <c r="M123" s="62"/>
      <c r="N123" s="61"/>
      <c r="O123" s="62"/>
      <c r="P123" s="59"/>
      <c r="Q123" s="63"/>
      <c r="R123" s="64"/>
    </row>
    <row r="124" spans="1:18" x14ac:dyDescent="0.45">
      <c r="A124" s="57"/>
      <c r="B124" s="58"/>
      <c r="C124" s="58"/>
      <c r="D124" s="63"/>
      <c r="E124" s="59"/>
      <c r="F124" s="59"/>
      <c r="G124" s="60"/>
      <c r="H124" s="60"/>
      <c r="I124" s="59"/>
      <c r="J124" s="59"/>
      <c r="K124" s="61"/>
      <c r="L124" s="62"/>
      <c r="M124" s="62"/>
      <c r="N124" s="61"/>
      <c r="O124" s="62"/>
      <c r="P124" s="59"/>
      <c r="Q124" s="63"/>
      <c r="R124" s="64"/>
    </row>
    <row r="125" spans="1:18" x14ac:dyDescent="0.45">
      <c r="A125" s="57"/>
      <c r="B125" s="58"/>
      <c r="C125" s="58"/>
      <c r="D125" s="63"/>
      <c r="E125" s="59"/>
      <c r="F125" s="59"/>
      <c r="G125" s="60"/>
      <c r="H125" s="60"/>
      <c r="I125" s="59"/>
      <c r="J125" s="59"/>
      <c r="K125" s="61"/>
      <c r="L125" s="62"/>
      <c r="M125" s="62"/>
      <c r="N125" s="61"/>
      <c r="O125" s="62"/>
      <c r="P125" s="59"/>
      <c r="Q125" s="63"/>
      <c r="R125" s="64"/>
    </row>
    <row r="126" spans="1:18" x14ac:dyDescent="0.45">
      <c r="A126" s="57"/>
      <c r="B126" s="58"/>
      <c r="C126" s="58"/>
      <c r="D126" s="63"/>
      <c r="E126" s="59"/>
      <c r="F126" s="59"/>
      <c r="G126" s="60"/>
      <c r="H126" s="60"/>
      <c r="I126" s="59"/>
      <c r="J126" s="59"/>
      <c r="K126" s="61"/>
      <c r="L126" s="62"/>
      <c r="M126" s="62"/>
      <c r="N126" s="61"/>
      <c r="O126" s="62"/>
      <c r="P126" s="59"/>
      <c r="Q126" s="63"/>
      <c r="R126" s="64"/>
    </row>
    <row r="127" spans="1:18" x14ac:dyDescent="0.45">
      <c r="A127" s="57"/>
      <c r="B127" s="58"/>
      <c r="C127" s="58"/>
      <c r="D127" s="63"/>
      <c r="E127" s="59"/>
      <c r="F127" s="59"/>
      <c r="G127" s="60"/>
      <c r="H127" s="60"/>
      <c r="I127" s="59"/>
      <c r="J127" s="59"/>
      <c r="K127" s="61"/>
      <c r="L127" s="62"/>
      <c r="M127" s="62"/>
      <c r="N127" s="61"/>
      <c r="O127" s="62"/>
      <c r="P127" s="59"/>
      <c r="Q127" s="63"/>
      <c r="R127" s="64"/>
    </row>
    <row r="128" spans="1:18" x14ac:dyDescent="0.45">
      <c r="A128" s="57"/>
      <c r="B128" s="58"/>
      <c r="C128" s="58"/>
      <c r="D128" s="63"/>
      <c r="E128" s="59"/>
      <c r="F128" s="59"/>
      <c r="G128" s="60"/>
      <c r="H128" s="60"/>
      <c r="I128" s="59"/>
      <c r="J128" s="59"/>
      <c r="K128" s="61"/>
      <c r="L128" s="62"/>
      <c r="M128" s="62"/>
      <c r="N128" s="61"/>
      <c r="O128" s="62"/>
      <c r="P128" s="59"/>
      <c r="Q128" s="63"/>
      <c r="R128" s="64"/>
    </row>
    <row r="129" spans="1:18" x14ac:dyDescent="0.45">
      <c r="A129" s="57"/>
      <c r="B129" s="58"/>
      <c r="C129" s="58"/>
      <c r="D129" s="63"/>
      <c r="E129" s="59"/>
      <c r="F129" s="59"/>
      <c r="G129" s="60"/>
      <c r="H129" s="60"/>
      <c r="I129" s="59"/>
      <c r="J129" s="59"/>
      <c r="K129" s="61"/>
      <c r="L129" s="62"/>
      <c r="M129" s="62"/>
      <c r="N129" s="61"/>
      <c r="O129" s="62"/>
      <c r="P129" s="59"/>
      <c r="Q129" s="63"/>
      <c r="R129" s="64"/>
    </row>
    <row r="130" spans="1:18" x14ac:dyDescent="0.45">
      <c r="A130" s="57"/>
      <c r="B130" s="58"/>
      <c r="C130" s="58"/>
      <c r="D130" s="63"/>
      <c r="E130" s="59"/>
      <c r="F130" s="59"/>
      <c r="G130" s="60"/>
      <c r="H130" s="60"/>
      <c r="I130" s="59"/>
      <c r="J130" s="59"/>
      <c r="K130" s="61"/>
      <c r="L130" s="62"/>
      <c r="M130" s="62"/>
      <c r="N130" s="61"/>
      <c r="O130" s="62"/>
      <c r="P130" s="59"/>
      <c r="Q130" s="63"/>
      <c r="R130" s="64"/>
    </row>
    <row r="131" spans="1:18" x14ac:dyDescent="0.45">
      <c r="A131" s="57"/>
      <c r="B131" s="58"/>
      <c r="C131" s="58"/>
      <c r="D131" s="63"/>
      <c r="E131" s="59"/>
      <c r="F131" s="59"/>
      <c r="G131" s="60"/>
      <c r="H131" s="60"/>
      <c r="I131" s="59"/>
      <c r="J131" s="59"/>
      <c r="K131" s="61"/>
      <c r="L131" s="62"/>
      <c r="M131" s="62"/>
      <c r="N131" s="61"/>
      <c r="O131" s="62"/>
      <c r="P131" s="59"/>
      <c r="Q131" s="63"/>
      <c r="R131" s="64"/>
    </row>
    <row r="132" spans="1:18" x14ac:dyDescent="0.45">
      <c r="A132" s="57"/>
      <c r="B132" s="58"/>
      <c r="C132" s="58"/>
      <c r="D132" s="63"/>
      <c r="E132" s="59"/>
      <c r="F132" s="59"/>
      <c r="G132" s="60"/>
      <c r="H132" s="60"/>
      <c r="I132" s="59"/>
      <c r="J132" s="59"/>
      <c r="K132" s="61"/>
      <c r="L132" s="62"/>
      <c r="M132" s="62"/>
      <c r="N132" s="61"/>
      <c r="O132" s="62"/>
      <c r="P132" s="59"/>
      <c r="Q132" s="63"/>
      <c r="R132" s="64"/>
    </row>
    <row r="133" spans="1:18" x14ac:dyDescent="0.45">
      <c r="A133" s="57"/>
      <c r="B133" s="58"/>
      <c r="C133" s="58"/>
      <c r="D133" s="63"/>
      <c r="E133" s="59"/>
      <c r="F133" s="59"/>
      <c r="G133" s="60"/>
      <c r="H133" s="60"/>
      <c r="I133" s="59"/>
      <c r="J133" s="59"/>
      <c r="K133" s="61"/>
      <c r="L133" s="62"/>
      <c r="M133" s="62"/>
      <c r="N133" s="61"/>
      <c r="O133" s="62"/>
      <c r="P133" s="59"/>
      <c r="Q133" s="63"/>
      <c r="R133" s="64"/>
    </row>
    <row r="134" spans="1:18" x14ac:dyDescent="0.45">
      <c r="A134" s="57"/>
      <c r="B134" s="58"/>
      <c r="C134" s="58"/>
      <c r="D134" s="63"/>
      <c r="E134" s="59"/>
      <c r="F134" s="59"/>
      <c r="G134" s="60"/>
      <c r="H134" s="60"/>
      <c r="I134" s="59"/>
      <c r="J134" s="59"/>
      <c r="K134" s="61"/>
      <c r="L134" s="62"/>
      <c r="M134" s="62"/>
      <c r="N134" s="61"/>
      <c r="O134" s="62"/>
      <c r="P134" s="59"/>
      <c r="Q134" s="63"/>
      <c r="R134" s="64"/>
    </row>
    <row r="135" spans="1:18" x14ac:dyDescent="0.45">
      <c r="A135" s="57"/>
      <c r="B135" s="58"/>
      <c r="C135" s="58"/>
      <c r="D135" s="63"/>
      <c r="E135" s="59"/>
      <c r="F135" s="59"/>
      <c r="G135" s="60"/>
      <c r="H135" s="60"/>
      <c r="I135" s="59"/>
      <c r="J135" s="59"/>
      <c r="K135" s="61"/>
      <c r="L135" s="62"/>
      <c r="M135" s="62"/>
      <c r="N135" s="61"/>
      <c r="O135" s="62"/>
      <c r="P135" s="59"/>
      <c r="Q135" s="63"/>
      <c r="R135" s="64"/>
    </row>
    <row r="136" spans="1:18" x14ac:dyDescent="0.45">
      <c r="A136" s="57"/>
      <c r="B136" s="58"/>
      <c r="C136" s="58"/>
      <c r="D136" s="63"/>
      <c r="E136" s="59"/>
      <c r="F136" s="59"/>
      <c r="G136" s="60"/>
      <c r="H136" s="60"/>
      <c r="I136" s="59"/>
      <c r="J136" s="59"/>
      <c r="K136" s="61"/>
      <c r="L136" s="62"/>
      <c r="M136" s="62"/>
      <c r="N136" s="61"/>
      <c r="O136" s="62"/>
      <c r="P136" s="59"/>
      <c r="Q136" s="63"/>
      <c r="R136" s="64"/>
    </row>
    <row r="137" spans="1:18" x14ac:dyDescent="0.45">
      <c r="A137" s="57"/>
      <c r="B137" s="58"/>
      <c r="C137" s="58"/>
      <c r="D137" s="63"/>
      <c r="E137" s="59"/>
      <c r="F137" s="59"/>
      <c r="G137" s="60"/>
      <c r="H137" s="60"/>
      <c r="I137" s="59"/>
      <c r="J137" s="59"/>
      <c r="K137" s="61"/>
      <c r="L137" s="62"/>
      <c r="M137" s="62"/>
      <c r="N137" s="61"/>
      <c r="O137" s="62"/>
      <c r="P137" s="59"/>
      <c r="Q137" s="63"/>
      <c r="R137" s="64"/>
    </row>
    <row r="138" spans="1:18" x14ac:dyDescent="0.45">
      <c r="A138" s="57"/>
      <c r="B138" s="58"/>
      <c r="C138" s="58"/>
      <c r="D138" s="63"/>
      <c r="E138" s="59"/>
      <c r="F138" s="59"/>
      <c r="G138" s="60"/>
      <c r="H138" s="60"/>
      <c r="I138" s="59"/>
      <c r="J138" s="59"/>
      <c r="K138" s="61"/>
      <c r="L138" s="62"/>
      <c r="M138" s="62"/>
      <c r="N138" s="61"/>
      <c r="O138" s="62"/>
      <c r="P138" s="59"/>
      <c r="Q138" s="63"/>
      <c r="R138" s="64"/>
    </row>
    <row r="139" spans="1:18" x14ac:dyDescent="0.45">
      <c r="A139" s="57"/>
      <c r="B139" s="58"/>
      <c r="C139" s="58"/>
      <c r="D139" s="63"/>
      <c r="E139" s="59"/>
      <c r="F139" s="59"/>
      <c r="G139" s="60"/>
      <c r="H139" s="60"/>
      <c r="I139" s="59"/>
      <c r="J139" s="59"/>
      <c r="K139" s="61"/>
      <c r="L139" s="62"/>
      <c r="M139" s="62"/>
      <c r="N139" s="61"/>
      <c r="O139" s="62"/>
      <c r="P139" s="59"/>
      <c r="Q139" s="63"/>
      <c r="R139" s="64"/>
    </row>
    <row r="140" spans="1:18" x14ac:dyDescent="0.45">
      <c r="A140" s="57"/>
      <c r="B140" s="58"/>
      <c r="C140" s="58"/>
      <c r="D140" s="63"/>
      <c r="E140" s="59"/>
      <c r="F140" s="59"/>
      <c r="G140" s="60"/>
      <c r="H140" s="60"/>
      <c r="I140" s="59"/>
      <c r="J140" s="59"/>
      <c r="K140" s="61"/>
      <c r="L140" s="62"/>
      <c r="M140" s="62"/>
      <c r="N140" s="61"/>
      <c r="O140" s="62"/>
      <c r="P140" s="59"/>
      <c r="Q140" s="63"/>
      <c r="R140" s="64"/>
    </row>
    <row r="141" spans="1:18" x14ac:dyDescent="0.45">
      <c r="A141" s="57"/>
      <c r="B141" s="58"/>
      <c r="C141" s="58"/>
      <c r="D141" s="63"/>
      <c r="E141" s="59"/>
      <c r="F141" s="59"/>
      <c r="G141" s="60"/>
      <c r="H141" s="60"/>
      <c r="I141" s="59"/>
      <c r="J141" s="59"/>
      <c r="K141" s="61"/>
      <c r="L141" s="62"/>
      <c r="M141" s="62"/>
      <c r="N141" s="61"/>
      <c r="O141" s="62"/>
      <c r="P141" s="59"/>
      <c r="Q141" s="63"/>
      <c r="R141" s="64"/>
    </row>
    <row r="142" spans="1:18" x14ac:dyDescent="0.45">
      <c r="A142" s="57"/>
      <c r="B142" s="58"/>
      <c r="C142" s="58"/>
      <c r="D142" s="63"/>
      <c r="E142" s="59"/>
      <c r="F142" s="59"/>
      <c r="G142" s="60"/>
      <c r="H142" s="60"/>
      <c r="I142" s="59"/>
      <c r="J142" s="59"/>
      <c r="K142" s="61"/>
      <c r="L142" s="62"/>
      <c r="M142" s="62"/>
      <c r="N142" s="61"/>
      <c r="O142" s="62"/>
      <c r="P142" s="59"/>
      <c r="Q142" s="63"/>
      <c r="R142" s="64"/>
    </row>
    <row r="143" spans="1:18" x14ac:dyDescent="0.45">
      <c r="A143" s="57"/>
      <c r="B143" s="58"/>
      <c r="C143" s="58"/>
      <c r="D143" s="63"/>
      <c r="E143" s="59"/>
      <c r="F143" s="59"/>
      <c r="G143" s="60"/>
      <c r="H143" s="60"/>
      <c r="I143" s="59"/>
      <c r="J143" s="59"/>
      <c r="K143" s="61"/>
      <c r="L143" s="62"/>
      <c r="M143" s="62"/>
      <c r="N143" s="61"/>
      <c r="O143" s="62"/>
      <c r="P143" s="59"/>
      <c r="Q143" s="63"/>
      <c r="R143" s="64"/>
    </row>
    <row r="144" spans="1:18" x14ac:dyDescent="0.45">
      <c r="A144" s="57"/>
      <c r="B144" s="58"/>
      <c r="C144" s="58"/>
      <c r="D144" s="63"/>
      <c r="E144" s="59"/>
      <c r="F144" s="59"/>
      <c r="G144" s="60"/>
      <c r="H144" s="60"/>
      <c r="I144" s="59"/>
      <c r="J144" s="59"/>
      <c r="K144" s="61"/>
      <c r="L144" s="62"/>
      <c r="M144" s="62"/>
      <c r="N144" s="61"/>
      <c r="O144" s="62"/>
      <c r="P144" s="59"/>
      <c r="Q144" s="63"/>
      <c r="R144" s="64"/>
    </row>
    <row r="145" spans="1:18" x14ac:dyDescent="0.45">
      <c r="A145" s="57"/>
      <c r="B145" s="58"/>
      <c r="C145" s="58"/>
      <c r="D145" s="63"/>
      <c r="E145" s="59"/>
      <c r="F145" s="59"/>
      <c r="G145" s="60"/>
      <c r="H145" s="60"/>
      <c r="I145" s="59"/>
      <c r="J145" s="59"/>
      <c r="K145" s="61"/>
      <c r="L145" s="62"/>
      <c r="M145" s="62"/>
      <c r="N145" s="61"/>
      <c r="O145" s="62"/>
      <c r="P145" s="59"/>
      <c r="Q145" s="63"/>
      <c r="R145" s="64"/>
    </row>
    <row r="146" spans="1:18" x14ac:dyDescent="0.45">
      <c r="A146" s="57"/>
      <c r="B146" s="58"/>
      <c r="C146" s="58"/>
      <c r="D146" s="63"/>
      <c r="E146" s="59"/>
      <c r="F146" s="59"/>
      <c r="G146" s="60"/>
      <c r="H146" s="60"/>
      <c r="I146" s="59"/>
      <c r="J146" s="59"/>
      <c r="K146" s="61"/>
      <c r="L146" s="62"/>
      <c r="M146" s="62"/>
      <c r="N146" s="61"/>
      <c r="O146" s="62"/>
      <c r="P146" s="59"/>
      <c r="Q146" s="63"/>
      <c r="R146" s="64"/>
    </row>
    <row r="147" spans="1:18" x14ac:dyDescent="0.45">
      <c r="A147" s="57"/>
      <c r="B147" s="58"/>
      <c r="C147" s="58"/>
      <c r="D147" s="63"/>
      <c r="E147" s="59"/>
      <c r="F147" s="59"/>
      <c r="G147" s="60"/>
      <c r="H147" s="60"/>
      <c r="I147" s="59"/>
      <c r="J147" s="59"/>
      <c r="K147" s="61"/>
      <c r="L147" s="62"/>
      <c r="M147" s="62"/>
      <c r="N147" s="61"/>
      <c r="O147" s="62"/>
      <c r="P147" s="59"/>
      <c r="Q147" s="63"/>
      <c r="R147" s="64"/>
    </row>
    <row r="148" spans="1:18" x14ac:dyDescent="0.45">
      <c r="A148" s="57"/>
      <c r="B148" s="58"/>
      <c r="C148" s="58"/>
      <c r="D148" s="63"/>
      <c r="E148" s="59"/>
      <c r="F148" s="59"/>
      <c r="G148" s="60"/>
      <c r="H148" s="60"/>
      <c r="I148" s="59"/>
      <c r="J148" s="59"/>
      <c r="K148" s="61"/>
      <c r="L148" s="62"/>
      <c r="M148" s="62"/>
      <c r="N148" s="61"/>
      <c r="O148" s="62"/>
      <c r="P148" s="59"/>
      <c r="Q148" s="63"/>
      <c r="R148" s="64"/>
    </row>
    <row r="149" spans="1:18" x14ac:dyDescent="0.45">
      <c r="A149" s="57"/>
      <c r="B149" s="58"/>
      <c r="C149" s="58"/>
      <c r="D149" s="63"/>
      <c r="E149" s="59"/>
      <c r="F149" s="59"/>
      <c r="G149" s="60"/>
      <c r="H149" s="60"/>
      <c r="I149" s="59"/>
      <c r="J149" s="59"/>
      <c r="K149" s="61"/>
      <c r="L149" s="62"/>
      <c r="M149" s="62"/>
      <c r="N149" s="61"/>
      <c r="O149" s="62"/>
      <c r="P149" s="59"/>
      <c r="Q149" s="63"/>
      <c r="R149" s="64"/>
    </row>
    <row r="150" spans="1:18" x14ac:dyDescent="0.45">
      <c r="A150" s="57"/>
      <c r="B150" s="58"/>
      <c r="C150" s="58"/>
      <c r="D150" s="63"/>
      <c r="E150" s="59"/>
      <c r="F150" s="59"/>
      <c r="G150" s="60"/>
      <c r="H150" s="60"/>
      <c r="I150" s="59"/>
      <c r="J150" s="59"/>
      <c r="K150" s="61"/>
      <c r="L150" s="62"/>
      <c r="M150" s="62"/>
      <c r="N150" s="61"/>
      <c r="O150" s="62"/>
      <c r="P150" s="59"/>
      <c r="Q150" s="63"/>
      <c r="R150" s="64"/>
    </row>
    <row r="151" spans="1:18" x14ac:dyDescent="0.45">
      <c r="A151" s="57"/>
      <c r="B151" s="58"/>
      <c r="C151" s="58"/>
      <c r="D151" s="63"/>
      <c r="E151" s="59"/>
      <c r="F151" s="59"/>
      <c r="G151" s="60"/>
      <c r="H151" s="60"/>
      <c r="I151" s="59"/>
      <c r="J151" s="59"/>
      <c r="K151" s="61"/>
      <c r="L151" s="62"/>
      <c r="M151" s="62"/>
      <c r="N151" s="61"/>
      <c r="O151" s="62"/>
      <c r="P151" s="59"/>
      <c r="Q151" s="63"/>
      <c r="R151" s="64"/>
    </row>
    <row r="152" spans="1:18" x14ac:dyDescent="0.45">
      <c r="A152" s="50"/>
      <c r="B152" s="58"/>
      <c r="C152" s="58"/>
      <c r="D152" s="63"/>
      <c r="E152" s="51"/>
      <c r="F152" s="51"/>
      <c r="G152" s="52"/>
      <c r="H152" s="52"/>
      <c r="I152" s="51"/>
      <c r="J152" s="51"/>
      <c r="K152" s="53"/>
      <c r="L152" s="54"/>
      <c r="M152" s="54"/>
      <c r="N152" s="53"/>
      <c r="O152" s="54"/>
      <c r="P152" s="51"/>
      <c r="Q152" s="55"/>
      <c r="R152" s="56"/>
    </row>
    <row r="153" spans="1:18" x14ac:dyDescent="0.45">
      <c r="A153" s="50"/>
      <c r="B153" s="58"/>
      <c r="C153" s="58"/>
      <c r="D153" s="63"/>
      <c r="E153" s="51"/>
      <c r="F153" s="51"/>
      <c r="G153" s="52"/>
      <c r="H153" s="52"/>
      <c r="I153" s="51"/>
      <c r="J153" s="51"/>
      <c r="K153" s="53"/>
      <c r="L153" s="54"/>
      <c r="M153" s="54"/>
      <c r="N153" s="53"/>
      <c r="O153" s="54"/>
      <c r="P153" s="51"/>
      <c r="Q153" s="55"/>
      <c r="R153" s="56"/>
    </row>
    <row r="154" spans="1:18" x14ac:dyDescent="0.45">
      <c r="A154" s="50"/>
      <c r="B154" s="58"/>
      <c r="C154" s="58"/>
      <c r="D154" s="63"/>
      <c r="E154" s="51"/>
      <c r="F154" s="51"/>
      <c r="G154" s="52"/>
      <c r="H154" s="52"/>
      <c r="I154" s="51"/>
      <c r="J154" s="51"/>
      <c r="K154" s="53"/>
      <c r="L154" s="54"/>
      <c r="M154" s="54"/>
      <c r="N154" s="53"/>
      <c r="O154" s="54"/>
      <c r="P154" s="51"/>
      <c r="Q154" s="55"/>
      <c r="R154" s="56"/>
    </row>
    <row r="155" spans="1:18" x14ac:dyDescent="0.45">
      <c r="A155" s="50"/>
      <c r="B155" s="58"/>
      <c r="C155" s="58"/>
      <c r="D155" s="63"/>
      <c r="E155" s="51"/>
      <c r="F155" s="51"/>
      <c r="G155" s="52"/>
      <c r="H155" s="52"/>
      <c r="I155" s="51"/>
      <c r="J155" s="51"/>
      <c r="K155" s="53"/>
      <c r="L155" s="54"/>
      <c r="M155" s="54"/>
      <c r="N155" s="53"/>
      <c r="O155" s="54"/>
      <c r="P155" s="51"/>
      <c r="Q155" s="55"/>
      <c r="R155" s="56"/>
    </row>
    <row r="156" spans="1:18" x14ac:dyDescent="0.45">
      <c r="A156" s="50"/>
      <c r="B156" s="58"/>
      <c r="C156" s="58"/>
      <c r="D156" s="63"/>
      <c r="E156" s="51"/>
      <c r="F156" s="51"/>
      <c r="G156" s="52"/>
      <c r="H156" s="52"/>
      <c r="I156" s="51"/>
      <c r="J156" s="51"/>
      <c r="K156" s="53"/>
      <c r="L156" s="54"/>
      <c r="M156" s="54"/>
      <c r="N156" s="53"/>
      <c r="O156" s="54"/>
      <c r="P156" s="51"/>
      <c r="Q156" s="55"/>
      <c r="R156" s="56"/>
    </row>
    <row r="157" spans="1:18" x14ac:dyDescent="0.45">
      <c r="A157" s="50"/>
      <c r="B157" s="58"/>
      <c r="C157" s="58"/>
      <c r="D157" s="63"/>
      <c r="E157" s="51"/>
      <c r="F157" s="51"/>
      <c r="G157" s="52"/>
      <c r="H157" s="52"/>
      <c r="I157" s="51"/>
      <c r="J157" s="51"/>
      <c r="K157" s="53"/>
      <c r="L157" s="54"/>
      <c r="M157" s="54"/>
      <c r="N157" s="53"/>
      <c r="O157" s="54"/>
      <c r="P157" s="51"/>
      <c r="Q157" s="55"/>
      <c r="R157" s="56"/>
    </row>
    <row r="158" spans="1:18" x14ac:dyDescent="0.45">
      <c r="A158" s="50"/>
      <c r="B158" s="58"/>
      <c r="C158" s="58"/>
      <c r="D158" s="63"/>
      <c r="E158" s="51"/>
      <c r="F158" s="51"/>
      <c r="G158" s="52"/>
      <c r="H158" s="52"/>
      <c r="I158" s="51"/>
      <c r="J158" s="51"/>
      <c r="K158" s="53"/>
      <c r="L158" s="54"/>
      <c r="M158" s="54"/>
      <c r="N158" s="53"/>
      <c r="O158" s="54"/>
      <c r="P158" s="51"/>
      <c r="Q158" s="55"/>
      <c r="R158" s="56"/>
    </row>
    <row r="159" spans="1:18" x14ac:dyDescent="0.45">
      <c r="A159" s="50"/>
      <c r="B159" s="58"/>
      <c r="C159" s="58"/>
      <c r="D159" s="63"/>
      <c r="E159" s="51"/>
      <c r="F159" s="51"/>
      <c r="G159" s="52"/>
      <c r="H159" s="52"/>
      <c r="I159" s="51"/>
      <c r="J159" s="51"/>
      <c r="K159" s="53"/>
      <c r="L159" s="54"/>
      <c r="M159" s="54"/>
      <c r="N159" s="53"/>
      <c r="O159" s="54"/>
      <c r="P159" s="51"/>
      <c r="Q159" s="55"/>
      <c r="R159" s="56"/>
    </row>
    <row r="160" spans="1:18" x14ac:dyDescent="0.45">
      <c r="A160" s="50"/>
      <c r="B160" s="58"/>
      <c r="C160" s="58"/>
      <c r="D160" s="63"/>
      <c r="E160" s="51"/>
      <c r="F160" s="51"/>
      <c r="G160" s="52"/>
      <c r="H160" s="52"/>
      <c r="I160" s="51"/>
      <c r="J160" s="51"/>
      <c r="K160" s="53"/>
      <c r="L160" s="54"/>
      <c r="M160" s="54"/>
      <c r="N160" s="53"/>
      <c r="O160" s="54"/>
      <c r="P160" s="51"/>
      <c r="Q160" s="55"/>
      <c r="R160" s="56"/>
    </row>
    <row r="161" spans="1:18" x14ac:dyDescent="0.45">
      <c r="A161" s="50"/>
      <c r="B161" s="58"/>
      <c r="C161" s="58"/>
      <c r="D161" s="63"/>
      <c r="E161" s="51"/>
      <c r="F161" s="51"/>
      <c r="G161" s="52"/>
      <c r="H161" s="52"/>
      <c r="I161" s="51"/>
      <c r="J161" s="51"/>
      <c r="K161" s="53"/>
      <c r="L161" s="54"/>
      <c r="M161" s="54"/>
      <c r="N161" s="53"/>
      <c r="O161" s="54"/>
      <c r="P161" s="51"/>
      <c r="Q161" s="55"/>
      <c r="R161" s="56"/>
    </row>
    <row r="162" spans="1:18" x14ac:dyDescent="0.45">
      <c r="A162" s="50"/>
      <c r="B162" s="58"/>
      <c r="C162" s="58"/>
      <c r="D162" s="63"/>
      <c r="E162" s="51"/>
      <c r="F162" s="51"/>
      <c r="G162" s="52"/>
      <c r="H162" s="52"/>
      <c r="I162" s="51"/>
      <c r="J162" s="51"/>
      <c r="K162" s="53"/>
      <c r="L162" s="54"/>
      <c r="M162" s="54"/>
      <c r="N162" s="53"/>
      <c r="O162" s="54"/>
      <c r="P162" s="51"/>
      <c r="Q162" s="55"/>
      <c r="R162" s="56"/>
    </row>
    <row r="163" spans="1:18" x14ac:dyDescent="0.45">
      <c r="A163" s="50"/>
      <c r="B163" s="58"/>
      <c r="C163" s="58"/>
      <c r="D163" s="63"/>
      <c r="E163" s="51"/>
      <c r="F163" s="51"/>
      <c r="G163" s="52"/>
      <c r="H163" s="52"/>
      <c r="I163" s="51"/>
      <c r="J163" s="51"/>
      <c r="K163" s="53"/>
      <c r="L163" s="54"/>
      <c r="M163" s="54"/>
      <c r="N163" s="53"/>
      <c r="O163" s="54"/>
      <c r="P163" s="51"/>
      <c r="Q163" s="55"/>
      <c r="R163" s="56"/>
    </row>
    <row r="164" spans="1:18" x14ac:dyDescent="0.45">
      <c r="A164" s="50"/>
      <c r="B164" s="58"/>
      <c r="C164" s="58"/>
      <c r="D164" s="63"/>
      <c r="E164" s="51"/>
      <c r="F164" s="51"/>
      <c r="G164" s="52"/>
      <c r="H164" s="52"/>
      <c r="I164" s="51"/>
      <c r="J164" s="51"/>
      <c r="K164" s="53"/>
      <c r="L164" s="54"/>
      <c r="M164" s="54"/>
      <c r="N164" s="53"/>
      <c r="O164" s="54"/>
      <c r="P164" s="51"/>
      <c r="Q164" s="55"/>
      <c r="R164" s="56"/>
    </row>
    <row r="165" spans="1:18" x14ac:dyDescent="0.45">
      <c r="A165" s="50"/>
      <c r="B165" s="58"/>
      <c r="C165" s="58"/>
      <c r="D165" s="63"/>
      <c r="E165" s="51"/>
      <c r="F165" s="51"/>
      <c r="G165" s="52"/>
      <c r="H165" s="52"/>
      <c r="I165" s="51"/>
      <c r="J165" s="51"/>
      <c r="K165" s="53"/>
      <c r="L165" s="54"/>
      <c r="M165" s="54"/>
      <c r="N165" s="53"/>
      <c r="O165" s="54"/>
      <c r="P165" s="51"/>
      <c r="Q165" s="55"/>
      <c r="R165" s="56"/>
    </row>
    <row r="166" spans="1:18" x14ac:dyDescent="0.45">
      <c r="A166" s="50"/>
      <c r="B166" s="58"/>
      <c r="C166" s="58"/>
      <c r="D166" s="63"/>
      <c r="E166" s="51"/>
      <c r="F166" s="51"/>
      <c r="G166" s="52"/>
      <c r="H166" s="52"/>
      <c r="I166" s="51"/>
      <c r="J166" s="51"/>
      <c r="K166" s="53"/>
      <c r="L166" s="54"/>
      <c r="M166" s="54"/>
      <c r="N166" s="53"/>
      <c r="O166" s="54"/>
      <c r="P166" s="51"/>
      <c r="Q166" s="55"/>
      <c r="R166" s="56"/>
    </row>
    <row r="167" spans="1:18" x14ac:dyDescent="0.45">
      <c r="A167" s="50"/>
      <c r="B167" s="58"/>
      <c r="C167" s="58"/>
      <c r="D167" s="63"/>
      <c r="E167" s="51"/>
      <c r="F167" s="51"/>
      <c r="G167" s="52"/>
      <c r="H167" s="52"/>
      <c r="I167" s="51"/>
      <c r="J167" s="51"/>
      <c r="K167" s="53"/>
      <c r="L167" s="54"/>
      <c r="M167" s="54"/>
      <c r="N167" s="53"/>
      <c r="O167" s="54"/>
      <c r="P167" s="51"/>
      <c r="Q167" s="55"/>
      <c r="R167" s="56"/>
    </row>
    <row r="168" spans="1:18" x14ac:dyDescent="0.45">
      <c r="A168" s="50"/>
      <c r="B168" s="58"/>
      <c r="C168" s="58"/>
      <c r="D168" s="63"/>
      <c r="E168" s="51"/>
      <c r="F168" s="51"/>
      <c r="G168" s="52"/>
      <c r="H168" s="52"/>
      <c r="I168" s="51"/>
      <c r="J168" s="51"/>
      <c r="K168" s="53"/>
      <c r="L168" s="54"/>
      <c r="M168" s="54"/>
      <c r="N168" s="53"/>
      <c r="O168" s="54"/>
      <c r="P168" s="51"/>
      <c r="Q168" s="55"/>
      <c r="R168" s="56"/>
    </row>
    <row r="169" spans="1:18" x14ac:dyDescent="0.45">
      <c r="A169" s="50"/>
      <c r="B169" s="58"/>
      <c r="C169" s="58"/>
      <c r="D169" s="63"/>
      <c r="E169" s="51"/>
      <c r="F169" s="51"/>
      <c r="G169" s="52"/>
      <c r="H169" s="52"/>
      <c r="I169" s="51"/>
      <c r="J169" s="51"/>
      <c r="K169" s="53"/>
      <c r="L169" s="54"/>
      <c r="M169" s="54"/>
      <c r="N169" s="53"/>
      <c r="O169" s="54"/>
      <c r="P169" s="51"/>
      <c r="Q169" s="55"/>
      <c r="R169" s="56"/>
    </row>
    <row r="170" spans="1:18" x14ac:dyDescent="0.45">
      <c r="A170" s="50"/>
      <c r="B170" s="58"/>
      <c r="C170" s="58"/>
      <c r="D170" s="63"/>
      <c r="E170" s="51"/>
      <c r="F170" s="51"/>
      <c r="G170" s="52"/>
      <c r="H170" s="52"/>
      <c r="I170" s="51"/>
      <c r="J170" s="51"/>
      <c r="K170" s="53"/>
      <c r="L170" s="54"/>
      <c r="M170" s="54"/>
      <c r="N170" s="53"/>
      <c r="O170" s="54"/>
      <c r="P170" s="51"/>
      <c r="Q170" s="55"/>
      <c r="R170" s="56"/>
    </row>
    <row r="171" spans="1:18" x14ac:dyDescent="0.45">
      <c r="A171" s="50"/>
      <c r="B171" s="58"/>
      <c r="C171" s="58"/>
      <c r="D171" s="63"/>
      <c r="E171" s="51"/>
      <c r="F171" s="51"/>
      <c r="G171" s="52"/>
      <c r="H171" s="52"/>
      <c r="I171" s="51"/>
      <c r="J171" s="51"/>
      <c r="K171" s="53"/>
      <c r="L171" s="54"/>
      <c r="M171" s="54"/>
      <c r="N171" s="53"/>
      <c r="O171" s="54"/>
      <c r="P171" s="51"/>
      <c r="Q171" s="55"/>
      <c r="R171" s="56"/>
    </row>
    <row r="172" spans="1:18" x14ac:dyDescent="0.45">
      <c r="A172" s="50"/>
      <c r="B172" s="58"/>
      <c r="C172" s="58"/>
      <c r="D172" s="63"/>
      <c r="E172" s="51"/>
      <c r="F172" s="51"/>
      <c r="G172" s="52"/>
      <c r="H172" s="52"/>
      <c r="I172" s="51"/>
      <c r="J172" s="51"/>
      <c r="K172" s="53"/>
      <c r="L172" s="54"/>
      <c r="M172" s="54"/>
      <c r="N172" s="53"/>
      <c r="O172" s="54"/>
      <c r="P172" s="51"/>
      <c r="Q172" s="55"/>
      <c r="R172" s="56"/>
    </row>
    <row r="173" spans="1:18" x14ac:dyDescent="0.45">
      <c r="A173" s="50"/>
      <c r="B173" s="58"/>
      <c r="C173" s="58"/>
      <c r="D173" s="63"/>
      <c r="E173" s="51"/>
      <c r="F173" s="51"/>
      <c r="G173" s="52"/>
      <c r="H173" s="52"/>
      <c r="I173" s="51"/>
      <c r="J173" s="51"/>
      <c r="K173" s="53"/>
      <c r="L173" s="54"/>
      <c r="M173" s="54"/>
      <c r="N173" s="53"/>
      <c r="O173" s="54"/>
      <c r="P173" s="51"/>
      <c r="Q173" s="55"/>
      <c r="R173" s="56"/>
    </row>
    <row r="174" spans="1:18" x14ac:dyDescent="0.45">
      <c r="A174" s="50"/>
      <c r="B174" s="58"/>
      <c r="C174" s="58"/>
      <c r="D174" s="63"/>
      <c r="E174" s="51"/>
      <c r="F174" s="51"/>
      <c r="G174" s="52"/>
      <c r="H174" s="52"/>
      <c r="I174" s="51"/>
      <c r="J174" s="51"/>
      <c r="K174" s="53"/>
      <c r="L174" s="54"/>
      <c r="M174" s="54"/>
      <c r="N174" s="53"/>
      <c r="O174" s="54"/>
      <c r="P174" s="51"/>
      <c r="Q174" s="55"/>
      <c r="R174" s="56"/>
    </row>
    <row r="175" spans="1:18" x14ac:dyDescent="0.45">
      <c r="A175" s="50"/>
      <c r="B175" s="58"/>
      <c r="C175" s="58"/>
      <c r="D175" s="63"/>
      <c r="E175" s="51"/>
      <c r="F175" s="51"/>
      <c r="G175" s="52"/>
      <c r="H175" s="52"/>
      <c r="I175" s="51"/>
      <c r="J175" s="51"/>
      <c r="K175" s="53"/>
      <c r="L175" s="54"/>
      <c r="M175" s="54"/>
      <c r="N175" s="53"/>
      <c r="O175" s="54"/>
      <c r="P175" s="51"/>
      <c r="Q175" s="55"/>
      <c r="R175" s="56"/>
    </row>
    <row r="176" spans="1:18" x14ac:dyDescent="0.45">
      <c r="A176" s="50"/>
      <c r="B176" s="58"/>
      <c r="C176" s="58"/>
      <c r="D176" s="63"/>
      <c r="E176" s="51"/>
      <c r="F176" s="51"/>
      <c r="G176" s="52"/>
      <c r="H176" s="52"/>
      <c r="I176" s="51"/>
      <c r="J176" s="51"/>
      <c r="K176" s="53"/>
      <c r="L176" s="54"/>
      <c r="M176" s="54"/>
      <c r="N176" s="53"/>
      <c r="O176" s="54"/>
      <c r="P176" s="51"/>
      <c r="Q176" s="55"/>
      <c r="R176" s="56"/>
    </row>
    <row r="177" spans="1:18" x14ac:dyDescent="0.45">
      <c r="A177" s="50"/>
      <c r="B177" s="58"/>
      <c r="C177" s="58"/>
      <c r="D177" s="63"/>
      <c r="E177" s="51"/>
      <c r="F177" s="51"/>
      <c r="G177" s="52"/>
      <c r="H177" s="52"/>
      <c r="I177" s="51"/>
      <c r="J177" s="51"/>
      <c r="K177" s="53"/>
      <c r="L177" s="54"/>
      <c r="M177" s="54"/>
      <c r="N177" s="53"/>
      <c r="O177" s="54"/>
      <c r="P177" s="51"/>
      <c r="Q177" s="55"/>
      <c r="R177" s="56"/>
    </row>
    <row r="178" spans="1:18" x14ac:dyDescent="0.45">
      <c r="A178" s="50"/>
      <c r="B178" s="58"/>
      <c r="C178" s="58"/>
      <c r="D178" s="63"/>
      <c r="E178" s="51"/>
      <c r="F178" s="51"/>
      <c r="G178" s="52"/>
      <c r="H178" s="52"/>
      <c r="I178" s="51"/>
      <c r="J178" s="51"/>
      <c r="K178" s="53"/>
      <c r="L178" s="54"/>
      <c r="M178" s="54"/>
      <c r="N178" s="53"/>
      <c r="O178" s="54"/>
      <c r="P178" s="51"/>
      <c r="Q178" s="55"/>
      <c r="R178" s="56"/>
    </row>
    <row r="179" spans="1:18" x14ac:dyDescent="0.45">
      <c r="A179" s="50"/>
      <c r="B179" s="58"/>
      <c r="C179" s="58"/>
      <c r="D179" s="63"/>
      <c r="E179" s="51"/>
      <c r="F179" s="51"/>
      <c r="G179" s="52"/>
      <c r="H179" s="52"/>
      <c r="I179" s="51"/>
      <c r="J179" s="51"/>
      <c r="K179" s="53"/>
      <c r="L179" s="54"/>
      <c r="M179" s="54"/>
      <c r="N179" s="53"/>
      <c r="O179" s="54"/>
      <c r="P179" s="51"/>
      <c r="Q179" s="55"/>
      <c r="R179" s="56"/>
    </row>
    <row r="180" spans="1:18" x14ac:dyDescent="0.45">
      <c r="A180" s="50"/>
      <c r="B180" s="58"/>
      <c r="C180" s="58"/>
      <c r="D180" s="63"/>
      <c r="E180" s="51"/>
      <c r="F180" s="51"/>
      <c r="G180" s="52"/>
      <c r="H180" s="52"/>
      <c r="I180" s="51"/>
      <c r="J180" s="51"/>
      <c r="K180" s="53"/>
      <c r="L180" s="54"/>
      <c r="M180" s="54"/>
      <c r="N180" s="53"/>
      <c r="O180" s="54"/>
      <c r="P180" s="51"/>
      <c r="Q180" s="55"/>
      <c r="R180" s="56"/>
    </row>
    <row r="181" spans="1:18" x14ac:dyDescent="0.45">
      <c r="A181" s="50"/>
      <c r="B181" s="58"/>
      <c r="C181" s="58"/>
      <c r="D181" s="63"/>
      <c r="E181" s="51"/>
      <c r="F181" s="51"/>
      <c r="G181" s="52"/>
      <c r="H181" s="52"/>
      <c r="I181" s="51"/>
      <c r="J181" s="51"/>
      <c r="K181" s="53"/>
      <c r="L181" s="54"/>
      <c r="M181" s="54"/>
      <c r="N181" s="53"/>
      <c r="O181" s="54"/>
      <c r="P181" s="51"/>
      <c r="Q181" s="55"/>
      <c r="R181" s="56"/>
    </row>
    <row r="182" spans="1:18" x14ac:dyDescent="0.45">
      <c r="A182" s="50"/>
      <c r="B182" s="58"/>
      <c r="C182" s="58"/>
      <c r="D182" s="63"/>
      <c r="E182" s="51"/>
      <c r="F182" s="51"/>
      <c r="G182" s="52"/>
      <c r="H182" s="52"/>
      <c r="I182" s="51"/>
      <c r="J182" s="51"/>
      <c r="K182" s="53"/>
      <c r="L182" s="54"/>
      <c r="M182" s="54"/>
      <c r="N182" s="53"/>
      <c r="O182" s="54"/>
      <c r="P182" s="51"/>
      <c r="Q182" s="55"/>
      <c r="R182" s="56"/>
    </row>
    <row r="183" spans="1:18" x14ac:dyDescent="0.45">
      <c r="A183" s="50"/>
      <c r="B183" s="58"/>
      <c r="C183" s="58"/>
      <c r="D183" s="63"/>
      <c r="E183" s="51"/>
      <c r="F183" s="51"/>
      <c r="G183" s="52"/>
      <c r="H183" s="52"/>
      <c r="I183" s="51"/>
      <c r="J183" s="51"/>
      <c r="K183" s="53"/>
      <c r="L183" s="54"/>
      <c r="M183" s="54"/>
      <c r="N183" s="53"/>
      <c r="O183" s="54"/>
      <c r="P183" s="51"/>
      <c r="Q183" s="55"/>
      <c r="R183" s="56"/>
    </row>
    <row r="184" spans="1:18" x14ac:dyDescent="0.45">
      <c r="A184" s="50"/>
      <c r="B184" s="58"/>
      <c r="C184" s="58"/>
      <c r="D184" s="63"/>
      <c r="E184" s="51"/>
      <c r="F184" s="51"/>
      <c r="G184" s="52"/>
      <c r="H184" s="52"/>
      <c r="I184" s="51"/>
      <c r="J184" s="51"/>
      <c r="K184" s="53"/>
      <c r="L184" s="54"/>
      <c r="M184" s="54"/>
      <c r="N184" s="53"/>
      <c r="O184" s="54"/>
      <c r="P184" s="51"/>
      <c r="Q184" s="55"/>
      <c r="R184" s="56"/>
    </row>
    <row r="185" spans="1:18" x14ac:dyDescent="0.45">
      <c r="A185" s="50"/>
      <c r="B185" s="58"/>
      <c r="C185" s="58"/>
      <c r="D185" s="63"/>
      <c r="E185" s="51"/>
      <c r="F185" s="51"/>
      <c r="G185" s="52"/>
      <c r="H185" s="52"/>
      <c r="I185" s="51"/>
      <c r="J185" s="51"/>
      <c r="K185" s="53"/>
      <c r="L185" s="54"/>
      <c r="M185" s="54"/>
      <c r="N185" s="53"/>
      <c r="O185" s="54"/>
      <c r="P185" s="51"/>
      <c r="Q185" s="55"/>
      <c r="R185" s="56"/>
    </row>
    <row r="186" spans="1:18" x14ac:dyDescent="0.45">
      <c r="A186" s="50"/>
      <c r="B186" s="58"/>
      <c r="C186" s="58"/>
      <c r="D186" s="63"/>
      <c r="E186" s="51"/>
      <c r="F186" s="51"/>
      <c r="G186" s="52"/>
      <c r="H186" s="52"/>
      <c r="I186" s="51"/>
      <c r="J186" s="51"/>
      <c r="K186" s="53"/>
      <c r="L186" s="54"/>
      <c r="M186" s="54"/>
      <c r="N186" s="53"/>
      <c r="O186" s="54"/>
      <c r="P186" s="51"/>
      <c r="Q186" s="55"/>
      <c r="R186" s="56"/>
    </row>
    <row r="187" spans="1:18" x14ac:dyDescent="0.45">
      <c r="A187" s="50"/>
      <c r="B187" s="58"/>
      <c r="C187" s="58"/>
      <c r="D187" s="63"/>
      <c r="E187" s="51"/>
      <c r="F187" s="51"/>
      <c r="G187" s="52"/>
      <c r="H187" s="52"/>
      <c r="I187" s="51"/>
      <c r="J187" s="51"/>
      <c r="K187" s="53"/>
      <c r="L187" s="54"/>
      <c r="M187" s="54"/>
      <c r="N187" s="53"/>
      <c r="O187" s="54"/>
      <c r="P187" s="51"/>
      <c r="Q187" s="55"/>
      <c r="R187" s="56"/>
    </row>
    <row r="188" spans="1:18" x14ac:dyDescent="0.45">
      <c r="A188" s="50"/>
      <c r="B188" s="58"/>
      <c r="C188" s="58"/>
      <c r="D188" s="63"/>
      <c r="E188" s="51"/>
      <c r="F188" s="51"/>
      <c r="G188" s="52"/>
      <c r="H188" s="52"/>
      <c r="I188" s="51"/>
      <c r="J188" s="51"/>
      <c r="K188" s="53"/>
      <c r="L188" s="54"/>
      <c r="M188" s="54"/>
      <c r="N188" s="53"/>
      <c r="O188" s="54"/>
      <c r="P188" s="51"/>
      <c r="Q188" s="55"/>
      <c r="R188" s="56"/>
    </row>
    <row r="189" spans="1:18" x14ac:dyDescent="0.45">
      <c r="A189" s="50"/>
      <c r="B189" s="58"/>
      <c r="C189" s="58"/>
      <c r="D189" s="63"/>
      <c r="E189" s="51"/>
      <c r="F189" s="51"/>
      <c r="G189" s="52"/>
      <c r="H189" s="52"/>
      <c r="I189" s="51"/>
      <c r="J189" s="51"/>
      <c r="K189" s="53"/>
      <c r="L189" s="54"/>
      <c r="M189" s="54"/>
      <c r="N189" s="53"/>
      <c r="O189" s="54"/>
      <c r="P189" s="51"/>
      <c r="Q189" s="55"/>
      <c r="R189" s="56"/>
    </row>
    <row r="190" spans="1:18" x14ac:dyDescent="0.45">
      <c r="A190" s="50"/>
      <c r="B190" s="58"/>
      <c r="C190" s="58"/>
      <c r="D190" s="63"/>
      <c r="E190" s="51"/>
      <c r="F190" s="51"/>
      <c r="G190" s="52"/>
      <c r="H190" s="52"/>
      <c r="I190" s="51"/>
      <c r="J190" s="51"/>
      <c r="K190" s="53"/>
      <c r="L190" s="54"/>
      <c r="M190" s="54"/>
      <c r="N190" s="53"/>
      <c r="O190" s="54"/>
      <c r="P190" s="51"/>
      <c r="Q190" s="55"/>
      <c r="R190" s="56"/>
    </row>
    <row r="191" spans="1:18" x14ac:dyDescent="0.45">
      <c r="A191" s="50"/>
      <c r="B191" s="58"/>
      <c r="C191" s="58"/>
      <c r="D191" s="63"/>
      <c r="E191" s="51"/>
      <c r="F191" s="51"/>
      <c r="G191" s="52"/>
      <c r="H191" s="52"/>
      <c r="I191" s="51"/>
      <c r="J191" s="51"/>
      <c r="K191" s="53"/>
      <c r="L191" s="54"/>
      <c r="M191" s="54"/>
      <c r="N191" s="53"/>
      <c r="O191" s="54"/>
      <c r="P191" s="51"/>
      <c r="Q191" s="55"/>
      <c r="R191" s="56"/>
    </row>
    <row r="192" spans="1:18" x14ac:dyDescent="0.45">
      <c r="A192" s="50"/>
      <c r="B192" s="58"/>
      <c r="C192" s="58"/>
      <c r="D192" s="63"/>
      <c r="E192" s="51"/>
      <c r="F192" s="51"/>
      <c r="G192" s="52"/>
      <c r="H192" s="52"/>
      <c r="I192" s="51"/>
      <c r="J192" s="51"/>
      <c r="K192" s="53"/>
      <c r="L192" s="54"/>
      <c r="M192" s="54"/>
      <c r="N192" s="53"/>
      <c r="O192" s="54"/>
      <c r="P192" s="51"/>
      <c r="Q192" s="55"/>
      <c r="R192" s="56"/>
    </row>
    <row r="193" spans="1:18" x14ac:dyDescent="0.45">
      <c r="A193" s="50"/>
      <c r="B193" s="58"/>
      <c r="C193" s="58"/>
      <c r="D193" s="63"/>
      <c r="E193" s="51"/>
      <c r="F193" s="51"/>
      <c r="G193" s="52"/>
      <c r="H193" s="52"/>
      <c r="I193" s="51"/>
      <c r="J193" s="51"/>
      <c r="K193" s="53"/>
      <c r="L193" s="54"/>
      <c r="M193" s="54"/>
      <c r="N193" s="53"/>
      <c r="O193" s="54"/>
      <c r="P193" s="51"/>
      <c r="Q193" s="55"/>
      <c r="R193" s="56"/>
    </row>
    <row r="194" spans="1:18" x14ac:dyDescent="0.45">
      <c r="A194" s="50"/>
      <c r="B194" s="58"/>
      <c r="C194" s="58"/>
      <c r="D194" s="63"/>
      <c r="E194" s="51"/>
      <c r="F194" s="51"/>
      <c r="G194" s="52"/>
      <c r="H194" s="52"/>
      <c r="I194" s="51"/>
      <c r="J194" s="51"/>
      <c r="K194" s="53"/>
      <c r="L194" s="54"/>
      <c r="M194" s="54"/>
      <c r="N194" s="53"/>
      <c r="O194" s="54"/>
      <c r="P194" s="51"/>
      <c r="Q194" s="55"/>
      <c r="R194" s="56"/>
    </row>
    <row r="195" spans="1:18" x14ac:dyDescent="0.45">
      <c r="A195" s="50"/>
      <c r="B195" s="58"/>
      <c r="C195" s="58"/>
      <c r="D195" s="63"/>
      <c r="E195" s="51"/>
      <c r="F195" s="51"/>
      <c r="G195" s="52"/>
      <c r="H195" s="52"/>
      <c r="I195" s="51"/>
      <c r="J195" s="51"/>
      <c r="K195" s="53"/>
      <c r="L195" s="54"/>
      <c r="M195" s="54"/>
      <c r="N195" s="53"/>
      <c r="O195" s="54"/>
      <c r="P195" s="51"/>
      <c r="Q195" s="55"/>
      <c r="R195" s="56"/>
    </row>
    <row r="196" spans="1:18" x14ac:dyDescent="0.45">
      <c r="A196" s="50"/>
      <c r="B196" s="58"/>
      <c r="C196" s="58"/>
      <c r="D196" s="63"/>
      <c r="E196" s="51"/>
      <c r="F196" s="51"/>
      <c r="G196" s="52"/>
      <c r="H196" s="52"/>
      <c r="I196" s="51"/>
      <c r="J196" s="51"/>
      <c r="K196" s="53"/>
      <c r="L196" s="54"/>
      <c r="M196" s="54"/>
      <c r="N196" s="53"/>
      <c r="O196" s="54"/>
      <c r="P196" s="51"/>
      <c r="Q196" s="55"/>
      <c r="R196" s="56"/>
    </row>
    <row r="197" spans="1:18" x14ac:dyDescent="0.45">
      <c r="A197" s="50"/>
      <c r="B197" s="58"/>
      <c r="C197" s="58"/>
      <c r="D197" s="63"/>
      <c r="E197" s="51"/>
      <c r="F197" s="51"/>
      <c r="G197" s="52"/>
      <c r="H197" s="52"/>
      <c r="I197" s="51"/>
      <c r="J197" s="51"/>
      <c r="K197" s="53"/>
      <c r="L197" s="54"/>
      <c r="M197" s="54"/>
      <c r="N197" s="53"/>
      <c r="O197" s="54"/>
      <c r="P197" s="51"/>
      <c r="Q197" s="55"/>
      <c r="R197" s="56"/>
    </row>
    <row r="198" spans="1:18" x14ac:dyDescent="0.45">
      <c r="A198" s="50"/>
      <c r="B198" s="58"/>
      <c r="C198" s="58"/>
      <c r="D198" s="63"/>
      <c r="E198" s="51"/>
      <c r="F198" s="51"/>
      <c r="G198" s="52"/>
      <c r="H198" s="52"/>
      <c r="I198" s="51"/>
      <c r="J198" s="51"/>
      <c r="K198" s="53"/>
      <c r="L198" s="54"/>
      <c r="M198" s="54"/>
      <c r="N198" s="53"/>
      <c r="O198" s="54"/>
      <c r="P198" s="51"/>
      <c r="Q198" s="55"/>
      <c r="R198" s="56"/>
    </row>
    <row r="199" spans="1:18" x14ac:dyDescent="0.45">
      <c r="A199" s="50"/>
      <c r="B199" s="58"/>
      <c r="C199" s="58"/>
      <c r="D199" s="63"/>
      <c r="E199" s="51"/>
      <c r="F199" s="51"/>
      <c r="G199" s="52"/>
      <c r="H199" s="52"/>
      <c r="I199" s="51"/>
      <c r="J199" s="51"/>
      <c r="K199" s="53"/>
      <c r="L199" s="54"/>
      <c r="M199" s="54"/>
      <c r="N199" s="53"/>
      <c r="O199" s="54"/>
      <c r="P199" s="51"/>
      <c r="Q199" s="55"/>
      <c r="R199" s="56"/>
    </row>
    <row r="200" spans="1:18" x14ac:dyDescent="0.45">
      <c r="A200" s="50"/>
      <c r="B200" s="58"/>
      <c r="C200" s="58"/>
      <c r="D200" s="63"/>
      <c r="E200" s="51"/>
      <c r="F200" s="51"/>
      <c r="G200" s="52"/>
      <c r="H200" s="52"/>
      <c r="I200" s="51"/>
      <c r="J200" s="51"/>
      <c r="K200" s="53"/>
      <c r="L200" s="54"/>
      <c r="M200" s="54"/>
      <c r="N200" s="53"/>
      <c r="O200" s="54"/>
      <c r="P200" s="51"/>
      <c r="Q200" s="55"/>
      <c r="R200" s="56"/>
    </row>
    <row r="201" spans="1:18" x14ac:dyDescent="0.45">
      <c r="A201" s="50"/>
      <c r="B201" s="58"/>
      <c r="C201" s="58"/>
      <c r="D201" s="63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</row>
    <row r="202" spans="1:18" x14ac:dyDescent="0.45">
      <c r="A202" s="50"/>
      <c r="B202" s="58"/>
      <c r="C202" s="58"/>
      <c r="D202" s="63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</row>
    <row r="203" spans="1:18" x14ac:dyDescent="0.45">
      <c r="A203" s="50"/>
      <c r="B203" s="58"/>
      <c r="C203" s="58"/>
      <c r="D203" s="63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</row>
    <row r="204" spans="1:18" x14ac:dyDescent="0.45">
      <c r="A204" s="50"/>
      <c r="B204" s="58"/>
      <c r="C204" s="58"/>
      <c r="D204" s="63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</row>
    <row r="205" spans="1:18" x14ac:dyDescent="0.45">
      <c r="A205" s="56"/>
      <c r="B205" s="58"/>
      <c r="C205" s="58"/>
      <c r="D205" s="63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</row>
    <row r="206" spans="1:18" x14ac:dyDescent="0.45">
      <c r="A206" s="56"/>
      <c r="B206" s="58"/>
      <c r="C206" s="58"/>
      <c r="D206" s="63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</row>
    <row r="207" spans="1:18" x14ac:dyDescent="0.45">
      <c r="A207" s="56"/>
      <c r="B207" s="58"/>
      <c r="C207" s="58"/>
      <c r="D207" s="63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</row>
    <row r="208" spans="1:18" x14ac:dyDescent="0.45">
      <c r="A208" s="56"/>
      <c r="B208" s="58"/>
      <c r="C208" s="58"/>
      <c r="D208" s="63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</row>
    <row r="209" spans="1:18" x14ac:dyDescent="0.45">
      <c r="A209" s="56"/>
      <c r="B209" s="58"/>
      <c r="C209" s="58"/>
      <c r="D209" s="63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</row>
    <row r="210" spans="1:18" x14ac:dyDescent="0.45">
      <c r="A210" s="56"/>
      <c r="B210" s="58"/>
      <c r="C210" s="58"/>
      <c r="D210" s="63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</row>
    <row r="211" spans="1:18" x14ac:dyDescent="0.45">
      <c r="A211" s="56"/>
      <c r="B211" s="58"/>
      <c r="C211" s="58"/>
      <c r="D211" s="63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</row>
    <row r="212" spans="1:18" x14ac:dyDescent="0.45">
      <c r="A212" s="56"/>
      <c r="B212" s="58"/>
      <c r="C212" s="58"/>
      <c r="D212" s="63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</row>
    <row r="213" spans="1:18" x14ac:dyDescent="0.45">
      <c r="A213" s="56"/>
      <c r="B213" s="58"/>
      <c r="C213" s="58"/>
      <c r="D213" s="63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</row>
    <row r="214" spans="1:18" x14ac:dyDescent="0.45">
      <c r="A214" s="56"/>
      <c r="B214" s="58"/>
      <c r="C214" s="58"/>
      <c r="D214" s="63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</row>
    <row r="215" spans="1:18" x14ac:dyDescent="0.45">
      <c r="A215" s="56"/>
      <c r="B215" s="58"/>
      <c r="C215" s="58"/>
      <c r="D215" s="63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</row>
    <row r="216" spans="1:18" x14ac:dyDescent="0.45">
      <c r="A216" s="56"/>
      <c r="B216" s="58"/>
      <c r="C216" s="58"/>
      <c r="D216" s="63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</row>
    <row r="217" spans="1:18" x14ac:dyDescent="0.45">
      <c r="A217" s="56"/>
      <c r="B217" s="58"/>
      <c r="C217" s="58"/>
      <c r="D217" s="63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</row>
    <row r="218" spans="1:18" x14ac:dyDescent="0.45">
      <c r="A218" s="56"/>
      <c r="B218" s="58"/>
      <c r="C218" s="58"/>
      <c r="D218" s="63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</row>
    <row r="219" spans="1:18" x14ac:dyDescent="0.45">
      <c r="A219" s="56"/>
      <c r="B219" s="58"/>
      <c r="C219" s="58"/>
      <c r="D219" s="63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</row>
    <row r="220" spans="1:18" x14ac:dyDescent="0.45">
      <c r="A220" s="56"/>
      <c r="B220" s="58"/>
      <c r="C220" s="58"/>
      <c r="D220" s="63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</row>
    <row r="221" spans="1:18" x14ac:dyDescent="0.45">
      <c r="A221" s="56"/>
      <c r="B221" s="58"/>
      <c r="C221" s="58"/>
      <c r="D221" s="63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</row>
    <row r="222" spans="1:18" x14ac:dyDescent="0.45">
      <c r="A222" s="56"/>
      <c r="B222" s="58"/>
      <c r="C222" s="58"/>
      <c r="D222" s="63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</row>
    <row r="223" spans="1:18" x14ac:dyDescent="0.45">
      <c r="A223" s="56"/>
      <c r="B223" s="58"/>
      <c r="C223" s="58"/>
      <c r="D223" s="63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</row>
    <row r="224" spans="1:18" x14ac:dyDescent="0.45">
      <c r="A224" s="56"/>
      <c r="B224" s="58"/>
      <c r="C224" s="58"/>
      <c r="D224" s="63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</row>
    <row r="225" spans="1:18" x14ac:dyDescent="0.45">
      <c r="A225" s="56"/>
      <c r="B225" s="58"/>
      <c r="C225" s="58"/>
      <c r="D225" s="63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</row>
    <row r="226" spans="1:18" x14ac:dyDescent="0.45">
      <c r="A226" s="56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</row>
    <row r="227" spans="1:18" x14ac:dyDescent="0.45">
      <c r="A227" s="56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</row>
    <row r="228" spans="1:18" x14ac:dyDescent="0.45">
      <c r="A228" s="56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</row>
    <row r="229" spans="1:18" x14ac:dyDescent="0.45">
      <c r="A229" s="56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</row>
    <row r="230" spans="1:18" x14ac:dyDescent="0.45">
      <c r="A230" s="56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</row>
    <row r="231" spans="1:18" x14ac:dyDescent="0.45">
      <c r="A231" s="56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</row>
    <row r="232" spans="1:18" x14ac:dyDescent="0.45">
      <c r="A232" s="56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</row>
    <row r="233" spans="1:18" x14ac:dyDescent="0.45">
      <c r="A233" s="56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</row>
    <row r="234" spans="1:18" x14ac:dyDescent="0.45">
      <c r="A234" s="56"/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</row>
    <row r="235" spans="1:18" x14ac:dyDescent="0.45">
      <c r="A235" s="56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</row>
    <row r="236" spans="1:18" x14ac:dyDescent="0.45">
      <c r="A236" s="56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</row>
    <row r="237" spans="1:18" x14ac:dyDescent="0.45">
      <c r="A237" s="56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</row>
    <row r="238" spans="1:18" x14ac:dyDescent="0.45">
      <c r="A238" s="56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</row>
    <row r="239" spans="1:18" x14ac:dyDescent="0.45">
      <c r="A239" s="56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</row>
    <row r="240" spans="1:18" x14ac:dyDescent="0.45">
      <c r="A240" s="56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</row>
    <row r="241" spans="1:18" x14ac:dyDescent="0.45">
      <c r="A241" s="56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</row>
    <row r="242" spans="1:18" x14ac:dyDescent="0.45">
      <c r="A242" s="56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</row>
    <row r="243" spans="1:18" x14ac:dyDescent="0.45">
      <c r="A243" s="56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</row>
    <row r="244" spans="1:18" x14ac:dyDescent="0.45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</row>
    <row r="245" spans="1:18" x14ac:dyDescent="0.45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</row>
    <row r="246" spans="1:18" x14ac:dyDescent="0.45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</row>
    <row r="247" spans="1:18" x14ac:dyDescent="0.45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</row>
    <row r="248" spans="1:18" x14ac:dyDescent="0.45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</row>
    <row r="249" spans="1:18" x14ac:dyDescent="0.45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</row>
    <row r="250" spans="1:18" x14ac:dyDescent="0.45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</row>
    <row r="251" spans="1:18" x14ac:dyDescent="0.45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</row>
    <row r="252" spans="1:18" x14ac:dyDescent="0.45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</row>
    <row r="253" spans="1:18" x14ac:dyDescent="0.45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</row>
    <row r="254" spans="1:18" x14ac:dyDescent="0.45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</row>
    <row r="255" spans="1:18" x14ac:dyDescent="0.45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</row>
    <row r="256" spans="1:18" x14ac:dyDescent="0.45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</row>
    <row r="257" spans="1:18" x14ac:dyDescent="0.45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</row>
    <row r="258" spans="1:18" x14ac:dyDescent="0.45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</row>
    <row r="259" spans="1:18" x14ac:dyDescent="0.45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</row>
    <row r="260" spans="1:18" x14ac:dyDescent="0.45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</row>
    <row r="261" spans="1:18" x14ac:dyDescent="0.45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</row>
    <row r="262" spans="1:18" x14ac:dyDescent="0.45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</row>
    <row r="263" spans="1:18" x14ac:dyDescent="0.45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</row>
    <row r="264" spans="1:18" x14ac:dyDescent="0.45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</row>
    <row r="265" spans="1:18" x14ac:dyDescent="0.45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</row>
    <row r="266" spans="1:18" x14ac:dyDescent="0.45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</row>
    <row r="267" spans="1:18" x14ac:dyDescent="0.45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</row>
    <row r="268" spans="1:18" x14ac:dyDescent="0.45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</row>
    <row r="269" spans="1:18" x14ac:dyDescent="0.45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</row>
    <row r="270" spans="1:18" x14ac:dyDescent="0.45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</row>
    <row r="271" spans="1:18" x14ac:dyDescent="0.45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</row>
    <row r="272" spans="1:18" x14ac:dyDescent="0.45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</row>
    <row r="273" spans="1:18" x14ac:dyDescent="0.45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</row>
    <row r="274" spans="1:18" x14ac:dyDescent="0.45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</row>
    <row r="275" spans="1:18" x14ac:dyDescent="0.45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</row>
    <row r="276" spans="1:18" x14ac:dyDescent="0.45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</row>
    <row r="277" spans="1:18" x14ac:dyDescent="0.45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</row>
    <row r="278" spans="1:18" x14ac:dyDescent="0.45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</row>
    <row r="279" spans="1:18" x14ac:dyDescent="0.45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</row>
    <row r="280" spans="1:18" x14ac:dyDescent="0.45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</row>
    <row r="281" spans="1:18" x14ac:dyDescent="0.45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</row>
    <row r="282" spans="1:18" x14ac:dyDescent="0.45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</row>
    <row r="283" spans="1:18" x14ac:dyDescent="0.45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</row>
    <row r="284" spans="1:18" x14ac:dyDescent="0.45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</row>
    <row r="285" spans="1:18" x14ac:dyDescent="0.45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</row>
    <row r="286" spans="1:18" x14ac:dyDescent="0.45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</row>
    <row r="287" spans="1:18" x14ac:dyDescent="0.45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</row>
    <row r="288" spans="1:18" x14ac:dyDescent="0.45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</row>
    <row r="289" spans="1:18" x14ac:dyDescent="0.45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</row>
    <row r="290" spans="1:18" x14ac:dyDescent="0.45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</row>
    <row r="291" spans="1:18" x14ac:dyDescent="0.45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</row>
    <row r="292" spans="1:18" x14ac:dyDescent="0.45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</row>
    <row r="293" spans="1:18" x14ac:dyDescent="0.45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</row>
    <row r="294" spans="1:18" x14ac:dyDescent="0.45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</row>
    <row r="295" spans="1:18" x14ac:dyDescent="0.45">
      <c r="A295" s="56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</row>
    <row r="296" spans="1:18" x14ac:dyDescent="0.45">
      <c r="A296" s="56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</row>
    <row r="297" spans="1:18" x14ac:dyDescent="0.45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</row>
    <row r="298" spans="1:18" x14ac:dyDescent="0.45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</row>
    <row r="299" spans="1:18" x14ac:dyDescent="0.45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</row>
    <row r="300" spans="1:18" x14ac:dyDescent="0.45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</row>
    <row r="301" spans="1:18" x14ac:dyDescent="0.45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</row>
    <row r="302" spans="1:18" x14ac:dyDescent="0.45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</row>
    <row r="303" spans="1:18" x14ac:dyDescent="0.45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</row>
    <row r="304" spans="1:18" x14ac:dyDescent="0.45">
      <c r="A304" s="56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</row>
    <row r="305" spans="1:18" x14ac:dyDescent="0.45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</row>
    <row r="306" spans="1:18" x14ac:dyDescent="0.45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</row>
    <row r="307" spans="1:18" x14ac:dyDescent="0.45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</row>
    <row r="308" spans="1:18" x14ac:dyDescent="0.45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</row>
    <row r="309" spans="1:18" x14ac:dyDescent="0.45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</row>
    <row r="310" spans="1:18" x14ac:dyDescent="0.45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</row>
    <row r="311" spans="1:18" x14ac:dyDescent="0.45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</row>
    <row r="312" spans="1:18" x14ac:dyDescent="0.45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</row>
    <row r="313" spans="1:18" x14ac:dyDescent="0.45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</row>
    <row r="314" spans="1:18" x14ac:dyDescent="0.45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</row>
    <row r="315" spans="1:18" x14ac:dyDescent="0.45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</row>
    <row r="316" spans="1:18" x14ac:dyDescent="0.45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</row>
  </sheetData>
  <sheetProtection password="C607" sheet="1" objects="1" scenarios="1" selectLockedCells="1"/>
  <mergeCells count="1">
    <mergeCell ref="C1:D1"/>
  </mergeCells>
  <conditionalFormatting sqref="G8">
    <cfRule type="expression" dxfId="9" priority="10">
      <formula>G9="Brix"</formula>
    </cfRule>
  </conditionalFormatting>
  <conditionalFormatting sqref="H8">
    <cfRule type="expression" dxfId="8" priority="9">
      <formula>G9="Brix"</formula>
    </cfRule>
  </conditionalFormatting>
  <conditionalFormatting sqref="H10">
    <cfRule type="expression" dxfId="7" priority="8">
      <formula>G9="Brix"</formula>
    </cfRule>
  </conditionalFormatting>
  <conditionalFormatting sqref="G10">
    <cfRule type="expression" dxfId="6" priority="7">
      <formula>G9="Brix"</formula>
    </cfRule>
  </conditionalFormatting>
  <conditionalFormatting sqref="K8">
    <cfRule type="cellIs" dxfId="5" priority="5" operator="greaterThan">
      <formula>3.8</formula>
    </cfRule>
    <cfRule type="cellIs" dxfId="4" priority="6" operator="between">
      <formula>3.4</formula>
      <formula>3.8</formula>
    </cfRule>
  </conditionalFormatting>
  <conditionalFormatting sqref="K10">
    <cfRule type="cellIs" dxfId="3" priority="1" operator="greaterThan">
      <formula>3.8</formula>
    </cfRule>
    <cfRule type="cellIs" dxfId="2" priority="2" operator="between">
      <formula>3.4</formula>
      <formula>3.8</formula>
    </cfRule>
    <cfRule type="cellIs" dxfId="1" priority="3" operator="greaterThan">
      <formula>3.81</formula>
    </cfRule>
    <cfRule type="cellIs" dxfId="0" priority="4" operator="greaterThan">
      <formula>3.81</formula>
    </cfRule>
  </conditionalFormatting>
  <dataValidations count="4">
    <dataValidation type="list" showInputMessage="1" showErrorMessage="1" sqref="M3">
      <formula1>"SG, Brix"</formula1>
    </dataValidation>
    <dataValidation type="list" showInputMessage="1" showErrorMessage="1" sqref="K3">
      <formula1>"L, hL, gal"</formula1>
    </dataValidation>
    <dataValidation type="list" showInputMessage="1" showErrorMessage="1" sqref="L3">
      <formula1>"°C, °F"</formula1>
    </dataValidation>
    <dataValidation showInputMessage="1" showErrorMessage="1" sqref="G9"/>
  </dataValidations>
  <pageMargins left="0.25" right="0.25" top="0.75" bottom="0.75" header="0.3" footer="0.3"/>
  <pageSetup scale="6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Lists!$E$2:$E$5</xm:f>
          </x14:formula1>
          <xm:sqref>Q10:Q200</xm:sqref>
        </x14:dataValidation>
        <x14:dataValidation type="list" allowBlank="1" showInputMessage="1" showErrorMessage="1">
          <x14:formula1>
            <xm:f>Lists!$A$2:$A$25</xm:f>
          </x14:formula1>
          <xm:sqref>A1</xm:sqref>
        </x14:dataValidation>
        <x14:dataValidation type="list" allowBlank="1" showInputMessage="1" showErrorMessage="1">
          <x14:formula1>
            <xm:f>Lists!$B$2:$B$53</xm:f>
          </x14:formula1>
          <xm:sqref>B1</xm:sqref>
        </x14:dataValidation>
        <x14:dataValidation type="list" allowBlank="1" showInputMessage="1" showErrorMessage="1">
          <x14:formula1>
            <xm:f>Lists!$C$2:$C$7</xm:f>
          </x14:formula1>
          <xm:sqref>C1</xm:sqref>
        </x14:dataValidation>
        <x14:dataValidation type="list" allowBlank="1" showInputMessage="1" showErrorMessage="1">
          <x14:formula1>
            <xm:f>Lists!$F$2:$F$12</xm:f>
          </x14:formula1>
          <xm:sqref>F3:F4</xm:sqref>
        </x14:dataValidation>
        <x14:dataValidation type="list" allowBlank="1" showInputMessage="1" showErrorMessage="1">
          <x14:formula1>
            <xm:f>Lists!$D$2:$D$17</xm:f>
          </x14:formula1>
          <xm:sqref>B10:B225</xm:sqref>
        </x14:dataValidation>
        <x14:dataValidation type="list" allowBlank="1" showInputMessage="1" showErrorMessage="1">
          <x14:formula1>
            <xm:f>Lists!$G$2:$G$105</xm:f>
          </x14:formula1>
          <xm:sqref>C10:C225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"/>
  <sheetViews>
    <sheetView workbookViewId="0">
      <selection activeCell="B3" sqref="B3"/>
    </sheetView>
  </sheetViews>
  <sheetFormatPr defaultRowHeight="14.25" x14ac:dyDescent="0.45"/>
  <cols>
    <col min="2" max="2" width="11.33203125" customWidth="1"/>
  </cols>
  <sheetData>
    <row r="1" spans="2:2" x14ac:dyDescent="0.45">
      <c r="B1" s="1" t="s">
        <v>11</v>
      </c>
    </row>
    <row r="2" spans="2:2" x14ac:dyDescent="0.45">
      <c r="B2" t="s">
        <v>114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5"/>
  <sheetViews>
    <sheetView workbookViewId="0">
      <pane ySplit="1" topLeftCell="A2" activePane="bottomLeft" state="frozen"/>
      <selection pane="bottomLeft" activeCell="I16" sqref="I16"/>
    </sheetView>
  </sheetViews>
  <sheetFormatPr defaultRowHeight="14.25" x14ac:dyDescent="0.45"/>
  <cols>
    <col min="1" max="1" width="13.73046875" customWidth="1"/>
    <col min="2" max="2" width="39.06640625" customWidth="1"/>
    <col min="3" max="3" width="14.59765625" customWidth="1"/>
    <col min="4" max="4" width="29.33203125" customWidth="1"/>
    <col min="7" max="7" width="20.1328125" customWidth="1"/>
  </cols>
  <sheetData>
    <row r="1" spans="1:7" s="1" customFormat="1" x14ac:dyDescent="0.45">
      <c r="A1" s="1" t="s">
        <v>21</v>
      </c>
      <c r="B1" s="1" t="s">
        <v>22</v>
      </c>
      <c r="C1" s="1" t="s">
        <v>23</v>
      </c>
      <c r="D1" s="1" t="s">
        <v>11</v>
      </c>
      <c r="E1" s="1" t="s">
        <v>6</v>
      </c>
      <c r="F1" s="1" t="s">
        <v>96</v>
      </c>
      <c r="G1" s="1" t="s">
        <v>125</v>
      </c>
    </row>
    <row r="2" spans="1:7" x14ac:dyDescent="0.45">
      <c r="A2" s="1" t="s">
        <v>84</v>
      </c>
      <c r="B2" s="1" t="s">
        <v>85</v>
      </c>
      <c r="C2" s="1" t="s">
        <v>86</v>
      </c>
      <c r="D2" s="1" t="s">
        <v>109</v>
      </c>
      <c r="E2" t="s">
        <v>80</v>
      </c>
      <c r="F2" s="1" t="s">
        <v>97</v>
      </c>
      <c r="G2" t="s">
        <v>126</v>
      </c>
    </row>
    <row r="3" spans="1:7" x14ac:dyDescent="0.45">
      <c r="A3" s="3" t="s">
        <v>74</v>
      </c>
      <c r="B3" s="4" t="s">
        <v>34</v>
      </c>
      <c r="C3" t="s">
        <v>75</v>
      </c>
      <c r="D3" t="s">
        <v>12</v>
      </c>
      <c r="E3" t="s">
        <v>81</v>
      </c>
      <c r="F3" t="s">
        <v>92</v>
      </c>
      <c r="G3" t="s">
        <v>127</v>
      </c>
    </row>
    <row r="4" spans="1:7" x14ac:dyDescent="0.45">
      <c r="A4" s="3">
        <v>2020</v>
      </c>
      <c r="B4" s="4" t="s">
        <v>24</v>
      </c>
      <c r="C4" t="s">
        <v>76</v>
      </c>
      <c r="D4" t="s">
        <v>111</v>
      </c>
      <c r="E4" t="s">
        <v>82</v>
      </c>
      <c r="F4" t="s">
        <v>93</v>
      </c>
      <c r="G4" t="s">
        <v>128</v>
      </c>
    </row>
    <row r="5" spans="1:7" x14ac:dyDescent="0.45">
      <c r="A5" s="3">
        <f t="shared" ref="A5:A24" si="0">A4+1</f>
        <v>2021</v>
      </c>
      <c r="B5" s="4" t="s">
        <v>35</v>
      </c>
      <c r="C5" t="s">
        <v>87</v>
      </c>
      <c r="D5" t="s">
        <v>13</v>
      </c>
      <c r="E5" t="s">
        <v>83</v>
      </c>
      <c r="F5" t="s">
        <v>94</v>
      </c>
      <c r="G5" t="s">
        <v>129</v>
      </c>
    </row>
    <row r="6" spans="1:7" x14ac:dyDescent="0.45">
      <c r="A6" s="3">
        <f t="shared" si="0"/>
        <v>2022</v>
      </c>
      <c r="B6" s="4" t="s">
        <v>25</v>
      </c>
      <c r="C6" t="s">
        <v>77</v>
      </c>
      <c r="D6" t="s">
        <v>14</v>
      </c>
      <c r="F6" t="s">
        <v>95</v>
      </c>
      <c r="G6" t="s">
        <v>130</v>
      </c>
    </row>
    <row r="7" spans="1:7" x14ac:dyDescent="0.45">
      <c r="A7" s="3">
        <f t="shared" si="0"/>
        <v>2023</v>
      </c>
      <c r="B7" s="4" t="s">
        <v>62</v>
      </c>
      <c r="C7" t="s">
        <v>78</v>
      </c>
      <c r="D7" t="s">
        <v>15</v>
      </c>
      <c r="F7" t="s">
        <v>101</v>
      </c>
      <c r="G7" t="s">
        <v>131</v>
      </c>
    </row>
    <row r="8" spans="1:7" x14ac:dyDescent="0.45">
      <c r="A8" s="3">
        <f t="shared" si="0"/>
        <v>2024</v>
      </c>
      <c r="B8" s="4" t="s">
        <v>36</v>
      </c>
      <c r="D8" t="s">
        <v>16</v>
      </c>
      <c r="F8" t="s">
        <v>102</v>
      </c>
      <c r="G8" t="s">
        <v>132</v>
      </c>
    </row>
    <row r="9" spans="1:7" x14ac:dyDescent="0.45">
      <c r="A9" s="3">
        <f t="shared" si="0"/>
        <v>2025</v>
      </c>
      <c r="B9" s="4" t="s">
        <v>37</v>
      </c>
      <c r="D9" t="s">
        <v>17</v>
      </c>
      <c r="F9" t="s">
        <v>99</v>
      </c>
      <c r="G9" t="s">
        <v>133</v>
      </c>
    </row>
    <row r="10" spans="1:7" x14ac:dyDescent="0.45">
      <c r="A10" s="3">
        <f t="shared" si="0"/>
        <v>2026</v>
      </c>
      <c r="B10" s="4" t="s">
        <v>38</v>
      </c>
      <c r="D10" t="s">
        <v>18</v>
      </c>
      <c r="F10" t="s">
        <v>100</v>
      </c>
      <c r="G10" t="s">
        <v>134</v>
      </c>
    </row>
    <row r="11" spans="1:7" x14ac:dyDescent="0.45">
      <c r="A11" s="3">
        <f t="shared" si="0"/>
        <v>2027</v>
      </c>
      <c r="B11" s="4" t="s">
        <v>39</v>
      </c>
      <c r="D11" t="s">
        <v>112</v>
      </c>
      <c r="F11" t="s">
        <v>104</v>
      </c>
      <c r="G11" t="s">
        <v>135</v>
      </c>
    </row>
    <row r="12" spans="1:7" x14ac:dyDescent="0.45">
      <c r="A12" s="3">
        <f t="shared" si="0"/>
        <v>2028</v>
      </c>
      <c r="B12" s="4" t="s">
        <v>63</v>
      </c>
      <c r="D12" t="s">
        <v>113</v>
      </c>
      <c r="F12" t="s">
        <v>103</v>
      </c>
      <c r="G12" t="s">
        <v>136</v>
      </c>
    </row>
    <row r="13" spans="1:7" x14ac:dyDescent="0.45">
      <c r="A13" s="3">
        <f t="shared" si="0"/>
        <v>2029</v>
      </c>
      <c r="B13" s="4" t="s">
        <v>55</v>
      </c>
      <c r="D13" t="s">
        <v>16</v>
      </c>
      <c r="G13" t="s">
        <v>137</v>
      </c>
    </row>
    <row r="14" spans="1:7" x14ac:dyDescent="0.45">
      <c r="A14" s="3">
        <f t="shared" si="0"/>
        <v>2030</v>
      </c>
      <c r="B14" s="4" t="s">
        <v>64</v>
      </c>
      <c r="D14" t="s">
        <v>110</v>
      </c>
      <c r="G14" t="s">
        <v>138</v>
      </c>
    </row>
    <row r="15" spans="1:7" x14ac:dyDescent="0.45">
      <c r="A15" s="3">
        <f t="shared" si="0"/>
        <v>2031</v>
      </c>
      <c r="B15" s="4" t="s">
        <v>26</v>
      </c>
      <c r="D15" t="s">
        <v>19</v>
      </c>
      <c r="G15" t="s">
        <v>139</v>
      </c>
    </row>
    <row r="16" spans="1:7" x14ac:dyDescent="0.45">
      <c r="A16" s="3">
        <f t="shared" si="0"/>
        <v>2032</v>
      </c>
      <c r="B16" s="4" t="s">
        <v>27</v>
      </c>
      <c r="D16" t="s">
        <v>20</v>
      </c>
      <c r="G16" t="s">
        <v>140</v>
      </c>
    </row>
    <row r="17" spans="1:7" x14ac:dyDescent="0.45">
      <c r="A17" s="3">
        <f t="shared" si="0"/>
        <v>2033</v>
      </c>
      <c r="B17" s="4" t="s">
        <v>65</v>
      </c>
      <c r="D17" s="24" t="str">
        <f>IF('Custom List'!B2="","",'Custom List'!B2)</f>
        <v>Lees stirring</v>
      </c>
      <c r="G17" t="s">
        <v>141</v>
      </c>
    </row>
    <row r="18" spans="1:7" x14ac:dyDescent="0.45">
      <c r="A18" s="3">
        <f t="shared" si="0"/>
        <v>2034</v>
      </c>
      <c r="B18" s="4" t="s">
        <v>66</v>
      </c>
      <c r="D18" s="24" t="str">
        <f>IF('Custom List'!B3="","",'Custom List'!B3)</f>
        <v/>
      </c>
      <c r="G18" t="s">
        <v>142</v>
      </c>
    </row>
    <row r="19" spans="1:7" x14ac:dyDescent="0.45">
      <c r="A19" s="3">
        <f t="shared" si="0"/>
        <v>2035</v>
      </c>
      <c r="B19" s="4" t="s">
        <v>40</v>
      </c>
      <c r="D19" s="24" t="str">
        <f>IF('Custom List'!B4="","",'Custom List'!B4)</f>
        <v/>
      </c>
      <c r="G19" t="s">
        <v>143</v>
      </c>
    </row>
    <row r="20" spans="1:7" x14ac:dyDescent="0.45">
      <c r="A20" s="3">
        <f t="shared" si="0"/>
        <v>2036</v>
      </c>
      <c r="B20" s="4" t="s">
        <v>28</v>
      </c>
      <c r="D20" s="24" t="str">
        <f>IF('Custom List'!B5="","",'Custom List'!B5)</f>
        <v/>
      </c>
      <c r="G20" t="s">
        <v>144</v>
      </c>
    </row>
    <row r="21" spans="1:7" x14ac:dyDescent="0.45">
      <c r="A21" s="3">
        <f t="shared" si="0"/>
        <v>2037</v>
      </c>
      <c r="B21" s="4" t="s">
        <v>41</v>
      </c>
      <c r="D21" s="24" t="str">
        <f>IF('Custom List'!B6="","",'Custom List'!B6)</f>
        <v/>
      </c>
      <c r="G21" t="s">
        <v>145</v>
      </c>
    </row>
    <row r="22" spans="1:7" x14ac:dyDescent="0.45">
      <c r="A22" s="3">
        <f t="shared" si="0"/>
        <v>2038</v>
      </c>
      <c r="B22" s="4" t="s">
        <v>56</v>
      </c>
      <c r="D22" s="24" t="str">
        <f>IF('Custom List'!B7="","",'Custom List'!B7)</f>
        <v/>
      </c>
      <c r="G22" t="s">
        <v>146</v>
      </c>
    </row>
    <row r="23" spans="1:7" x14ac:dyDescent="0.45">
      <c r="A23" s="3">
        <f t="shared" si="0"/>
        <v>2039</v>
      </c>
      <c r="B23" s="4" t="s">
        <v>67</v>
      </c>
      <c r="D23" s="24" t="str">
        <f>IF('Custom List'!B8="","",'Custom List'!B8)</f>
        <v/>
      </c>
      <c r="G23" t="s">
        <v>147</v>
      </c>
    </row>
    <row r="24" spans="1:7" x14ac:dyDescent="0.45">
      <c r="A24" s="3">
        <f t="shared" si="0"/>
        <v>2040</v>
      </c>
      <c r="B24" s="4" t="s">
        <v>42</v>
      </c>
      <c r="D24" s="24" t="str">
        <f>IF('Custom List'!B9="","",'Custom List'!B9)</f>
        <v/>
      </c>
      <c r="G24" t="s">
        <v>148</v>
      </c>
    </row>
    <row r="25" spans="1:7" x14ac:dyDescent="0.45">
      <c r="B25" s="4" t="s">
        <v>68</v>
      </c>
      <c r="D25" s="24" t="str">
        <f>IF('Custom List'!B10="","",'Custom List'!B10)</f>
        <v/>
      </c>
      <c r="G25" t="s">
        <v>149</v>
      </c>
    </row>
    <row r="26" spans="1:7" x14ac:dyDescent="0.45">
      <c r="B26" s="4" t="s">
        <v>69</v>
      </c>
      <c r="D26" s="24" t="str">
        <f>IF('Custom List'!B11="","",'Custom List'!B11)</f>
        <v/>
      </c>
      <c r="G26" t="s">
        <v>150</v>
      </c>
    </row>
    <row r="27" spans="1:7" x14ac:dyDescent="0.45">
      <c r="B27" s="4" t="s">
        <v>43</v>
      </c>
      <c r="D27" s="24" t="str">
        <f>IF('Custom List'!B12="","",'Custom List'!B12)</f>
        <v/>
      </c>
      <c r="G27" t="s">
        <v>151</v>
      </c>
    </row>
    <row r="28" spans="1:7" x14ac:dyDescent="0.45">
      <c r="B28" s="4" t="s">
        <v>44</v>
      </c>
      <c r="D28" s="24" t="str">
        <f>IF('Custom List'!B13="","",'Custom List'!B13)</f>
        <v/>
      </c>
      <c r="G28" t="s">
        <v>152</v>
      </c>
    </row>
    <row r="29" spans="1:7" x14ac:dyDescent="0.45">
      <c r="B29" s="4" t="s">
        <v>70</v>
      </c>
      <c r="D29" s="24" t="str">
        <f>IF('Custom List'!B14="","",'Custom List'!B14)</f>
        <v/>
      </c>
      <c r="G29" t="s">
        <v>153</v>
      </c>
    </row>
    <row r="30" spans="1:7" x14ac:dyDescent="0.45">
      <c r="B30" s="4" t="s">
        <v>29</v>
      </c>
      <c r="D30" s="24" t="str">
        <f>IF('Custom List'!B15="","",'Custom List'!B15)</f>
        <v/>
      </c>
      <c r="G30" t="s">
        <v>154</v>
      </c>
    </row>
    <row r="31" spans="1:7" x14ac:dyDescent="0.45">
      <c r="B31" s="4" t="s">
        <v>45</v>
      </c>
      <c r="D31" s="24" t="str">
        <f>IF('Custom List'!B16="","",'Custom List'!B16)</f>
        <v/>
      </c>
      <c r="G31" t="s">
        <v>155</v>
      </c>
    </row>
    <row r="32" spans="1:7" x14ac:dyDescent="0.45">
      <c r="B32" s="4" t="s">
        <v>57</v>
      </c>
      <c r="D32" s="24" t="str">
        <f>IF('Custom List'!B17="","",'Custom List'!B17)</f>
        <v/>
      </c>
      <c r="G32" t="s">
        <v>156</v>
      </c>
    </row>
    <row r="33" spans="2:7" x14ac:dyDescent="0.45">
      <c r="B33" s="4" t="s">
        <v>71</v>
      </c>
      <c r="D33" s="24" t="str">
        <f>IF('Custom List'!B18="","",'Custom List'!B18)</f>
        <v/>
      </c>
      <c r="G33" t="s">
        <v>157</v>
      </c>
    </row>
    <row r="34" spans="2:7" x14ac:dyDescent="0.45">
      <c r="B34" s="4" t="s">
        <v>72</v>
      </c>
      <c r="D34" s="24" t="str">
        <f>IF('Custom List'!B19="","",'Custom List'!B19)</f>
        <v/>
      </c>
      <c r="G34" t="s">
        <v>158</v>
      </c>
    </row>
    <row r="35" spans="2:7" x14ac:dyDescent="0.45">
      <c r="B35" s="4" t="s">
        <v>47</v>
      </c>
      <c r="D35" s="24" t="str">
        <f>IF('Custom List'!B20="","",'Custom List'!B20)</f>
        <v/>
      </c>
      <c r="G35" t="s">
        <v>159</v>
      </c>
    </row>
    <row r="36" spans="2:7" x14ac:dyDescent="0.45">
      <c r="B36" s="4" t="s">
        <v>46</v>
      </c>
      <c r="D36" s="24" t="str">
        <f>IF('Custom List'!B21="","",'Custom List'!B21)</f>
        <v/>
      </c>
      <c r="G36" t="s">
        <v>160</v>
      </c>
    </row>
    <row r="37" spans="2:7" x14ac:dyDescent="0.45">
      <c r="B37" s="4" t="s">
        <v>30</v>
      </c>
      <c r="D37" s="24" t="str">
        <f>IF('Custom List'!B22="","",'Custom List'!B22)</f>
        <v/>
      </c>
      <c r="G37" t="s">
        <v>161</v>
      </c>
    </row>
    <row r="38" spans="2:7" x14ac:dyDescent="0.45">
      <c r="B38" s="4" t="s">
        <v>48</v>
      </c>
      <c r="D38" s="24" t="str">
        <f>IF('Custom List'!B23="","",'Custom List'!B23)</f>
        <v/>
      </c>
      <c r="G38" t="s">
        <v>162</v>
      </c>
    </row>
    <row r="39" spans="2:7" x14ac:dyDescent="0.45">
      <c r="B39" s="4" t="s">
        <v>49</v>
      </c>
      <c r="D39" s="24" t="str">
        <f>IF('Custom List'!B24="","",'Custom List'!B24)</f>
        <v/>
      </c>
      <c r="G39" t="s">
        <v>163</v>
      </c>
    </row>
    <row r="40" spans="2:7" x14ac:dyDescent="0.45">
      <c r="B40" s="4" t="s">
        <v>31</v>
      </c>
      <c r="D40" s="24" t="str">
        <f>IF('Custom List'!B25="","",'Custom List'!B25)</f>
        <v/>
      </c>
      <c r="G40" t="s">
        <v>164</v>
      </c>
    </row>
    <row r="41" spans="2:7" x14ac:dyDescent="0.45">
      <c r="B41" s="4" t="s">
        <v>50</v>
      </c>
      <c r="D41" s="24" t="str">
        <f>IF('Custom List'!B26="","",'Custom List'!B26)</f>
        <v/>
      </c>
      <c r="G41" t="s">
        <v>165</v>
      </c>
    </row>
    <row r="42" spans="2:7" x14ac:dyDescent="0.45">
      <c r="B42" s="4" t="s">
        <v>32</v>
      </c>
      <c r="D42" s="24" t="str">
        <f>IF('Custom List'!B27="","",'Custom List'!B27)</f>
        <v/>
      </c>
      <c r="G42" t="s">
        <v>166</v>
      </c>
    </row>
    <row r="43" spans="2:7" x14ac:dyDescent="0.45">
      <c r="B43" s="4" t="s">
        <v>59</v>
      </c>
      <c r="D43" s="24" t="str">
        <f>IF('Custom List'!B28="","",'Custom List'!B28)</f>
        <v/>
      </c>
      <c r="G43" t="s">
        <v>167</v>
      </c>
    </row>
    <row r="44" spans="2:7" x14ac:dyDescent="0.45">
      <c r="B44" s="4" t="s">
        <v>58</v>
      </c>
      <c r="D44" s="24" t="str">
        <f>IF('Custom List'!B29="","",'Custom List'!B29)</f>
        <v/>
      </c>
      <c r="G44" t="s">
        <v>168</v>
      </c>
    </row>
    <row r="45" spans="2:7" x14ac:dyDescent="0.45">
      <c r="B45" s="4" t="s">
        <v>73</v>
      </c>
      <c r="G45" t="s">
        <v>169</v>
      </c>
    </row>
    <row r="46" spans="2:7" x14ac:dyDescent="0.45">
      <c r="B46" s="4" t="s">
        <v>51</v>
      </c>
      <c r="G46" t="s">
        <v>170</v>
      </c>
    </row>
    <row r="47" spans="2:7" x14ac:dyDescent="0.45">
      <c r="B47" s="4" t="s">
        <v>52</v>
      </c>
      <c r="G47" t="s">
        <v>171</v>
      </c>
    </row>
    <row r="48" spans="2:7" x14ac:dyDescent="0.45">
      <c r="B48" s="4" t="s">
        <v>53</v>
      </c>
      <c r="G48" t="s">
        <v>172</v>
      </c>
    </row>
    <row r="49" spans="2:7" x14ac:dyDescent="0.45">
      <c r="B49" s="4" t="s">
        <v>60</v>
      </c>
      <c r="G49" t="s">
        <v>173</v>
      </c>
    </row>
    <row r="50" spans="2:7" x14ac:dyDescent="0.45">
      <c r="B50" s="4" t="s">
        <v>61</v>
      </c>
      <c r="G50" t="s">
        <v>174</v>
      </c>
    </row>
    <row r="51" spans="2:7" x14ac:dyDescent="0.45">
      <c r="B51" s="4" t="s">
        <v>33</v>
      </c>
      <c r="G51" t="s">
        <v>175</v>
      </c>
    </row>
    <row r="52" spans="2:7" x14ac:dyDescent="0.45">
      <c r="B52" s="4" t="s">
        <v>54</v>
      </c>
      <c r="G52" t="s">
        <v>176</v>
      </c>
    </row>
    <row r="53" spans="2:7" x14ac:dyDescent="0.45">
      <c r="B53" s="4" t="s">
        <v>79</v>
      </c>
      <c r="G53" t="s">
        <v>177</v>
      </c>
    </row>
    <row r="54" spans="2:7" x14ac:dyDescent="0.45">
      <c r="G54" t="s">
        <v>178</v>
      </c>
    </row>
    <row r="55" spans="2:7" x14ac:dyDescent="0.45">
      <c r="G55" t="s">
        <v>179</v>
      </c>
    </row>
    <row r="56" spans="2:7" x14ac:dyDescent="0.45">
      <c r="G56" t="s">
        <v>180</v>
      </c>
    </row>
    <row r="57" spans="2:7" x14ac:dyDescent="0.45">
      <c r="G57" t="s">
        <v>181</v>
      </c>
    </row>
    <row r="58" spans="2:7" x14ac:dyDescent="0.45">
      <c r="G58" t="s">
        <v>182</v>
      </c>
    </row>
    <row r="59" spans="2:7" x14ac:dyDescent="0.45">
      <c r="G59" t="s">
        <v>183</v>
      </c>
    </row>
    <row r="60" spans="2:7" x14ac:dyDescent="0.45">
      <c r="G60" t="s">
        <v>184</v>
      </c>
    </row>
    <row r="61" spans="2:7" x14ac:dyDescent="0.45">
      <c r="G61" t="s">
        <v>185</v>
      </c>
    </row>
    <row r="62" spans="2:7" x14ac:dyDescent="0.45">
      <c r="G62" t="s">
        <v>186</v>
      </c>
    </row>
    <row r="63" spans="2:7" x14ac:dyDescent="0.45">
      <c r="G63" t="s">
        <v>187</v>
      </c>
    </row>
    <row r="64" spans="2:7" x14ac:dyDescent="0.45">
      <c r="G64" t="s">
        <v>188</v>
      </c>
    </row>
    <row r="65" spans="7:7" x14ac:dyDescent="0.45">
      <c r="G65" t="s">
        <v>189</v>
      </c>
    </row>
    <row r="66" spans="7:7" x14ac:dyDescent="0.45">
      <c r="G66" t="s">
        <v>190</v>
      </c>
    </row>
    <row r="67" spans="7:7" x14ac:dyDescent="0.45">
      <c r="G67" t="s">
        <v>191</v>
      </c>
    </row>
    <row r="68" spans="7:7" x14ac:dyDescent="0.45">
      <c r="G68" t="s">
        <v>192</v>
      </c>
    </row>
    <row r="69" spans="7:7" x14ac:dyDescent="0.45">
      <c r="G69" t="s">
        <v>193</v>
      </c>
    </row>
    <row r="70" spans="7:7" x14ac:dyDescent="0.45">
      <c r="G70" t="s">
        <v>194</v>
      </c>
    </row>
    <row r="71" spans="7:7" x14ac:dyDescent="0.45">
      <c r="G71" t="s">
        <v>195</v>
      </c>
    </row>
    <row r="72" spans="7:7" x14ac:dyDescent="0.45">
      <c r="G72" t="s">
        <v>196</v>
      </c>
    </row>
    <row r="73" spans="7:7" x14ac:dyDescent="0.45">
      <c r="G73" t="s">
        <v>197</v>
      </c>
    </row>
    <row r="74" spans="7:7" x14ac:dyDescent="0.45">
      <c r="G74" t="s">
        <v>198</v>
      </c>
    </row>
    <row r="75" spans="7:7" x14ac:dyDescent="0.45">
      <c r="G75" t="s">
        <v>199</v>
      </c>
    </row>
    <row r="76" spans="7:7" x14ac:dyDescent="0.45">
      <c r="G76" t="s">
        <v>200</v>
      </c>
    </row>
    <row r="77" spans="7:7" x14ac:dyDescent="0.45">
      <c r="G77" t="s">
        <v>201</v>
      </c>
    </row>
    <row r="78" spans="7:7" x14ac:dyDescent="0.45">
      <c r="G78" t="s">
        <v>202</v>
      </c>
    </row>
    <row r="79" spans="7:7" x14ac:dyDescent="0.45">
      <c r="G79" t="s">
        <v>203</v>
      </c>
    </row>
    <row r="80" spans="7:7" x14ac:dyDescent="0.45">
      <c r="G80" t="s">
        <v>204</v>
      </c>
    </row>
    <row r="81" spans="7:7" x14ac:dyDescent="0.45">
      <c r="G81" t="s">
        <v>205</v>
      </c>
    </row>
    <row r="82" spans="7:7" x14ac:dyDescent="0.45">
      <c r="G82" t="s">
        <v>206</v>
      </c>
    </row>
    <row r="83" spans="7:7" x14ac:dyDescent="0.45">
      <c r="G83" t="s">
        <v>207</v>
      </c>
    </row>
    <row r="84" spans="7:7" x14ac:dyDescent="0.45">
      <c r="G84" t="s">
        <v>208</v>
      </c>
    </row>
    <row r="85" spans="7:7" x14ac:dyDescent="0.45">
      <c r="G85" t="s">
        <v>209</v>
      </c>
    </row>
    <row r="86" spans="7:7" x14ac:dyDescent="0.45">
      <c r="G86" t="s">
        <v>210</v>
      </c>
    </row>
    <row r="87" spans="7:7" x14ac:dyDescent="0.45">
      <c r="G87" t="s">
        <v>211</v>
      </c>
    </row>
    <row r="88" spans="7:7" x14ac:dyDescent="0.45">
      <c r="G88" t="s">
        <v>212</v>
      </c>
    </row>
    <row r="89" spans="7:7" x14ac:dyDescent="0.45">
      <c r="G89" t="s">
        <v>213</v>
      </c>
    </row>
    <row r="90" spans="7:7" x14ac:dyDescent="0.45">
      <c r="G90" t="s">
        <v>214</v>
      </c>
    </row>
    <row r="91" spans="7:7" x14ac:dyDescent="0.45">
      <c r="G91" t="s">
        <v>215</v>
      </c>
    </row>
    <row r="92" spans="7:7" x14ac:dyDescent="0.45">
      <c r="G92" t="s">
        <v>216</v>
      </c>
    </row>
    <row r="93" spans="7:7" x14ac:dyDescent="0.45">
      <c r="G93" t="s">
        <v>217</v>
      </c>
    </row>
    <row r="94" spans="7:7" x14ac:dyDescent="0.45">
      <c r="G94" t="s">
        <v>218</v>
      </c>
    </row>
    <row r="95" spans="7:7" x14ac:dyDescent="0.45">
      <c r="G95" t="s">
        <v>219</v>
      </c>
    </row>
    <row r="96" spans="7:7" x14ac:dyDescent="0.45">
      <c r="G96" t="s">
        <v>220</v>
      </c>
    </row>
    <row r="97" spans="7:7" x14ac:dyDescent="0.45">
      <c r="G97" t="s">
        <v>221</v>
      </c>
    </row>
    <row r="98" spans="7:7" x14ac:dyDescent="0.45">
      <c r="G98" t="s">
        <v>222</v>
      </c>
    </row>
    <row r="99" spans="7:7" x14ac:dyDescent="0.45">
      <c r="G99" t="s">
        <v>223</v>
      </c>
    </row>
    <row r="100" spans="7:7" x14ac:dyDescent="0.45">
      <c r="G100" t="s">
        <v>224</v>
      </c>
    </row>
    <row r="101" spans="7:7" x14ac:dyDescent="0.45">
      <c r="G101" t="s">
        <v>225</v>
      </c>
    </row>
    <row r="102" spans="7:7" x14ac:dyDescent="0.45">
      <c r="G102" t="s">
        <v>226</v>
      </c>
    </row>
    <row r="103" spans="7:7" x14ac:dyDescent="0.45">
      <c r="G103" t="s">
        <v>227</v>
      </c>
    </row>
    <row r="104" spans="7:7" x14ac:dyDescent="0.45">
      <c r="G104" t="s">
        <v>228</v>
      </c>
    </row>
    <row r="105" spans="7:7" x14ac:dyDescent="0.45">
      <c r="G105" t="s">
        <v>229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3"/>
  <sheetViews>
    <sheetView workbookViewId="0">
      <pane ySplit="2" topLeftCell="A105" activePane="bottomLeft" state="frozen"/>
      <selection pane="bottomLeft" activeCell="N22" sqref="N22"/>
    </sheetView>
  </sheetViews>
  <sheetFormatPr defaultRowHeight="14.25" x14ac:dyDescent="0.45"/>
  <cols>
    <col min="1" max="1" width="3.46484375" style="28" customWidth="1"/>
    <col min="2" max="2" width="7.1328125" style="26" customWidth="1"/>
    <col min="3" max="3" width="9.46484375" style="27" customWidth="1"/>
    <col min="4" max="5" width="8.3984375" style="42" customWidth="1"/>
    <col min="6" max="6" width="10.59765625" style="28" customWidth="1"/>
    <col min="7" max="16384" width="9.06640625" style="28"/>
  </cols>
  <sheetData>
    <row r="1" spans="2:9" x14ac:dyDescent="0.45">
      <c r="D1" s="66" t="s">
        <v>118</v>
      </c>
      <c r="E1" s="66"/>
    </row>
    <row r="2" spans="2:9" s="34" customFormat="1" ht="28.9" customHeight="1" x14ac:dyDescent="0.45">
      <c r="B2" s="29" t="s">
        <v>119</v>
      </c>
      <c r="C2" s="30" t="s">
        <v>115</v>
      </c>
      <c r="D2" s="31" t="s">
        <v>120</v>
      </c>
      <c r="E2" s="31" t="s">
        <v>121</v>
      </c>
      <c r="F2" s="32" t="s">
        <v>122</v>
      </c>
      <c r="G2" s="33"/>
      <c r="H2" s="33"/>
    </row>
    <row r="3" spans="2:9" s="34" customFormat="1" x14ac:dyDescent="0.45">
      <c r="B3" s="35">
        <v>0</v>
      </c>
      <c r="C3" s="36">
        <f>ROUND((265/(265-B3)),3)</f>
        <v>1</v>
      </c>
      <c r="D3" s="37">
        <f>B3*10</f>
        <v>0</v>
      </c>
      <c r="E3" s="37">
        <f>D3*3.79</f>
        <v>0</v>
      </c>
      <c r="F3" s="38">
        <f>D3/17.5</f>
        <v>0</v>
      </c>
      <c r="G3" s="39"/>
      <c r="H3" s="40">
        <v>0</v>
      </c>
      <c r="I3" s="36">
        <f>ROUND((265/(265-H3)),3)</f>
        <v>1</v>
      </c>
    </row>
    <row r="4" spans="2:9" s="34" customFormat="1" x14ac:dyDescent="0.45">
      <c r="B4" s="35">
        <v>0.1</v>
      </c>
      <c r="C4" s="36">
        <f t="shared" ref="C4:C67" si="0">ROUND((265/(265-B4)),3)</f>
        <v>1</v>
      </c>
      <c r="D4" s="37">
        <f t="shared" ref="D4:D67" si="1">B4*10</f>
        <v>1</v>
      </c>
      <c r="E4" s="37">
        <f t="shared" ref="E4:E67" si="2">D4*3.79</f>
        <v>3.79</v>
      </c>
      <c r="F4" s="38">
        <f t="shared" ref="F4:F67" si="3">D4/17.5</f>
        <v>5.7142857142857141E-2</v>
      </c>
      <c r="G4" s="33"/>
      <c r="H4" s="40">
        <f>H3-0.1</f>
        <v>-0.1</v>
      </c>
      <c r="I4" s="36">
        <f>ROUND((265/(265-H4)),3)</f>
        <v>1</v>
      </c>
    </row>
    <row r="5" spans="2:9" s="34" customFormat="1" x14ac:dyDescent="0.45">
      <c r="B5" s="35">
        <v>0.2</v>
      </c>
      <c r="C5" s="36">
        <f t="shared" si="0"/>
        <v>1.0009999999999999</v>
      </c>
      <c r="D5" s="37">
        <f t="shared" si="1"/>
        <v>2</v>
      </c>
      <c r="E5" s="37">
        <f t="shared" si="2"/>
        <v>7.58</v>
      </c>
      <c r="F5" s="38">
        <f t="shared" si="3"/>
        <v>0.11428571428571428</v>
      </c>
      <c r="G5" s="33"/>
      <c r="H5" s="40">
        <f t="shared" ref="H5:H30" si="4">H4-0.1</f>
        <v>-0.2</v>
      </c>
      <c r="I5" s="36">
        <f t="shared" ref="I5:I30" si="5">ROUND((265/(265-H5)),3)</f>
        <v>0.999</v>
      </c>
    </row>
    <row r="6" spans="2:9" s="34" customFormat="1" x14ac:dyDescent="0.45">
      <c r="B6" s="35">
        <v>0.3</v>
      </c>
      <c r="C6" s="36">
        <f t="shared" si="0"/>
        <v>1.0009999999999999</v>
      </c>
      <c r="D6" s="37">
        <f t="shared" si="1"/>
        <v>3</v>
      </c>
      <c r="E6" s="37">
        <f t="shared" si="2"/>
        <v>11.370000000000001</v>
      </c>
      <c r="F6" s="38">
        <f t="shared" si="3"/>
        <v>0.17142857142857143</v>
      </c>
      <c r="G6" s="33"/>
      <c r="H6" s="40">
        <f t="shared" si="4"/>
        <v>-0.30000000000000004</v>
      </c>
      <c r="I6" s="36">
        <f t="shared" si="5"/>
        <v>0.999</v>
      </c>
    </row>
    <row r="7" spans="2:9" s="34" customFormat="1" x14ac:dyDescent="0.45">
      <c r="B7" s="35">
        <v>0.4</v>
      </c>
      <c r="C7" s="36">
        <f t="shared" si="0"/>
        <v>1.002</v>
      </c>
      <c r="D7" s="37">
        <f t="shared" si="1"/>
        <v>4</v>
      </c>
      <c r="E7" s="37">
        <f t="shared" si="2"/>
        <v>15.16</v>
      </c>
      <c r="F7" s="38">
        <f t="shared" si="3"/>
        <v>0.22857142857142856</v>
      </c>
      <c r="G7" s="33"/>
      <c r="H7" s="40">
        <f t="shared" si="4"/>
        <v>-0.4</v>
      </c>
      <c r="I7" s="36">
        <f t="shared" si="5"/>
        <v>0.998</v>
      </c>
    </row>
    <row r="8" spans="2:9" s="34" customFormat="1" x14ac:dyDescent="0.45">
      <c r="B8" s="35">
        <v>0.5</v>
      </c>
      <c r="C8" s="36">
        <f t="shared" si="0"/>
        <v>1.002</v>
      </c>
      <c r="D8" s="37">
        <f t="shared" si="1"/>
        <v>5</v>
      </c>
      <c r="E8" s="37">
        <f t="shared" si="2"/>
        <v>18.95</v>
      </c>
      <c r="F8" s="38">
        <f t="shared" si="3"/>
        <v>0.2857142857142857</v>
      </c>
      <c r="G8" s="33"/>
      <c r="H8" s="40">
        <f t="shared" si="4"/>
        <v>-0.5</v>
      </c>
      <c r="I8" s="36">
        <f t="shared" si="5"/>
        <v>0.998</v>
      </c>
    </row>
    <row r="9" spans="2:9" s="34" customFormat="1" x14ac:dyDescent="0.45">
      <c r="B9" s="35">
        <v>0.6</v>
      </c>
      <c r="C9" s="36">
        <f t="shared" si="0"/>
        <v>1.002</v>
      </c>
      <c r="D9" s="37">
        <f t="shared" si="1"/>
        <v>6</v>
      </c>
      <c r="E9" s="37">
        <f t="shared" si="2"/>
        <v>22.740000000000002</v>
      </c>
      <c r="F9" s="38">
        <f t="shared" si="3"/>
        <v>0.34285714285714286</v>
      </c>
      <c r="G9" s="33"/>
      <c r="H9" s="40">
        <f t="shared" si="4"/>
        <v>-0.6</v>
      </c>
      <c r="I9" s="36">
        <f t="shared" si="5"/>
        <v>0.998</v>
      </c>
    </row>
    <row r="10" spans="2:9" s="34" customFormat="1" x14ac:dyDescent="0.45">
      <c r="B10" s="35">
        <v>0.7</v>
      </c>
      <c r="C10" s="36">
        <f t="shared" si="0"/>
        <v>1.0029999999999999</v>
      </c>
      <c r="D10" s="37">
        <f t="shared" si="1"/>
        <v>7</v>
      </c>
      <c r="E10" s="37">
        <f t="shared" si="2"/>
        <v>26.53</v>
      </c>
      <c r="F10" s="38">
        <f t="shared" si="3"/>
        <v>0.4</v>
      </c>
      <c r="G10" s="33"/>
      <c r="H10" s="40">
        <f t="shared" si="4"/>
        <v>-0.7</v>
      </c>
      <c r="I10" s="36">
        <f t="shared" si="5"/>
        <v>0.997</v>
      </c>
    </row>
    <row r="11" spans="2:9" s="34" customFormat="1" x14ac:dyDescent="0.45">
      <c r="B11" s="35">
        <v>0.8</v>
      </c>
      <c r="C11" s="36">
        <f t="shared" si="0"/>
        <v>1.0029999999999999</v>
      </c>
      <c r="D11" s="37">
        <f t="shared" si="1"/>
        <v>8</v>
      </c>
      <c r="E11" s="37">
        <f t="shared" si="2"/>
        <v>30.32</v>
      </c>
      <c r="F11" s="38">
        <f t="shared" si="3"/>
        <v>0.45714285714285713</v>
      </c>
      <c r="G11" s="33"/>
      <c r="H11" s="40">
        <f t="shared" si="4"/>
        <v>-0.79999999999999993</v>
      </c>
      <c r="I11" s="36">
        <f t="shared" si="5"/>
        <v>0.997</v>
      </c>
    </row>
    <row r="12" spans="2:9" s="34" customFormat="1" x14ac:dyDescent="0.45">
      <c r="B12" s="35">
        <v>0.9</v>
      </c>
      <c r="C12" s="36">
        <f t="shared" si="0"/>
        <v>1.0029999999999999</v>
      </c>
      <c r="D12" s="37">
        <f t="shared" si="1"/>
        <v>9</v>
      </c>
      <c r="E12" s="37">
        <f t="shared" si="2"/>
        <v>34.11</v>
      </c>
      <c r="F12" s="38">
        <f t="shared" si="3"/>
        <v>0.51428571428571423</v>
      </c>
      <c r="G12" s="33"/>
      <c r="H12" s="40">
        <f t="shared" si="4"/>
        <v>-0.89999999999999991</v>
      </c>
      <c r="I12" s="36">
        <f t="shared" si="5"/>
        <v>0.997</v>
      </c>
    </row>
    <row r="13" spans="2:9" s="34" customFormat="1" x14ac:dyDescent="0.45">
      <c r="B13" s="35">
        <v>1</v>
      </c>
      <c r="C13" s="36">
        <f t="shared" si="0"/>
        <v>1.004</v>
      </c>
      <c r="D13" s="37">
        <f t="shared" si="1"/>
        <v>10</v>
      </c>
      <c r="E13" s="37">
        <f t="shared" si="2"/>
        <v>37.9</v>
      </c>
      <c r="F13" s="38">
        <f t="shared" si="3"/>
        <v>0.5714285714285714</v>
      </c>
      <c r="G13" s="33"/>
      <c r="H13" s="40">
        <f t="shared" si="4"/>
        <v>-0.99999999999999989</v>
      </c>
      <c r="I13" s="36">
        <f t="shared" si="5"/>
        <v>0.996</v>
      </c>
    </row>
    <row r="14" spans="2:9" s="34" customFormat="1" x14ac:dyDescent="0.45">
      <c r="B14" s="35">
        <v>1.1000000000000001</v>
      </c>
      <c r="C14" s="36">
        <f t="shared" si="0"/>
        <v>1.004</v>
      </c>
      <c r="D14" s="37">
        <f t="shared" si="1"/>
        <v>11</v>
      </c>
      <c r="E14" s="37">
        <f t="shared" si="2"/>
        <v>41.69</v>
      </c>
      <c r="F14" s="38">
        <f t="shared" si="3"/>
        <v>0.62857142857142856</v>
      </c>
      <c r="G14" s="33"/>
      <c r="H14" s="40">
        <f t="shared" si="4"/>
        <v>-1.0999999999999999</v>
      </c>
      <c r="I14" s="36">
        <f t="shared" si="5"/>
        <v>0.996</v>
      </c>
    </row>
    <row r="15" spans="2:9" s="34" customFormat="1" x14ac:dyDescent="0.45">
      <c r="B15" s="35">
        <v>1.2</v>
      </c>
      <c r="C15" s="36">
        <f t="shared" si="0"/>
        <v>1.0049999999999999</v>
      </c>
      <c r="D15" s="37">
        <f t="shared" si="1"/>
        <v>12</v>
      </c>
      <c r="E15" s="37">
        <f t="shared" si="2"/>
        <v>45.480000000000004</v>
      </c>
      <c r="F15" s="38">
        <f t="shared" si="3"/>
        <v>0.68571428571428572</v>
      </c>
      <c r="G15" s="33"/>
      <c r="H15" s="40">
        <f t="shared" si="4"/>
        <v>-1.2</v>
      </c>
      <c r="I15" s="36">
        <f t="shared" si="5"/>
        <v>0.995</v>
      </c>
    </row>
    <row r="16" spans="2:9" s="34" customFormat="1" x14ac:dyDescent="0.45">
      <c r="B16" s="35">
        <v>1.3</v>
      </c>
      <c r="C16" s="36">
        <f t="shared" si="0"/>
        <v>1.0049999999999999</v>
      </c>
      <c r="D16" s="37">
        <f t="shared" si="1"/>
        <v>13</v>
      </c>
      <c r="E16" s="37">
        <f t="shared" si="2"/>
        <v>49.27</v>
      </c>
      <c r="F16" s="38">
        <f t="shared" si="3"/>
        <v>0.74285714285714288</v>
      </c>
      <c r="G16" s="33"/>
      <c r="H16" s="40">
        <f t="shared" si="4"/>
        <v>-1.3</v>
      </c>
      <c r="I16" s="36">
        <f t="shared" si="5"/>
        <v>0.995</v>
      </c>
    </row>
    <row r="17" spans="2:9" s="34" customFormat="1" x14ac:dyDescent="0.45">
      <c r="B17" s="35">
        <v>1.4</v>
      </c>
      <c r="C17" s="36">
        <f t="shared" si="0"/>
        <v>1.0049999999999999</v>
      </c>
      <c r="D17" s="37">
        <f t="shared" si="1"/>
        <v>14</v>
      </c>
      <c r="E17" s="37">
        <f t="shared" si="2"/>
        <v>53.06</v>
      </c>
      <c r="F17" s="38">
        <f t="shared" si="3"/>
        <v>0.8</v>
      </c>
      <c r="G17" s="33"/>
      <c r="H17" s="40">
        <f t="shared" si="4"/>
        <v>-1.4000000000000001</v>
      </c>
      <c r="I17" s="36">
        <f t="shared" si="5"/>
        <v>0.995</v>
      </c>
    </row>
    <row r="18" spans="2:9" s="34" customFormat="1" x14ac:dyDescent="0.45">
      <c r="B18" s="35">
        <v>1.5</v>
      </c>
      <c r="C18" s="36">
        <f t="shared" si="0"/>
        <v>1.006</v>
      </c>
      <c r="D18" s="37">
        <f t="shared" si="1"/>
        <v>15</v>
      </c>
      <c r="E18" s="37">
        <f t="shared" si="2"/>
        <v>56.85</v>
      </c>
      <c r="F18" s="38">
        <f t="shared" si="3"/>
        <v>0.8571428571428571</v>
      </c>
      <c r="G18" s="33"/>
      <c r="H18" s="40">
        <f t="shared" si="4"/>
        <v>-1.5000000000000002</v>
      </c>
      <c r="I18" s="36">
        <f t="shared" si="5"/>
        <v>0.99399999999999999</v>
      </c>
    </row>
    <row r="19" spans="2:9" s="34" customFormat="1" x14ac:dyDescent="0.45">
      <c r="B19" s="35">
        <v>1.6</v>
      </c>
      <c r="C19" s="36">
        <f t="shared" si="0"/>
        <v>1.006</v>
      </c>
      <c r="D19" s="37">
        <f t="shared" si="1"/>
        <v>16</v>
      </c>
      <c r="E19" s="37">
        <f t="shared" si="2"/>
        <v>60.64</v>
      </c>
      <c r="F19" s="38">
        <f t="shared" si="3"/>
        <v>0.91428571428571426</v>
      </c>
      <c r="G19" s="33"/>
      <c r="H19" s="40">
        <f t="shared" si="4"/>
        <v>-1.6000000000000003</v>
      </c>
      <c r="I19" s="36">
        <f t="shared" si="5"/>
        <v>0.99399999999999999</v>
      </c>
    </row>
    <row r="20" spans="2:9" s="34" customFormat="1" x14ac:dyDescent="0.45">
      <c r="B20" s="35">
        <v>1.7</v>
      </c>
      <c r="C20" s="36">
        <f t="shared" si="0"/>
        <v>1.006</v>
      </c>
      <c r="D20" s="37">
        <f t="shared" si="1"/>
        <v>17</v>
      </c>
      <c r="E20" s="37">
        <f t="shared" si="2"/>
        <v>64.430000000000007</v>
      </c>
      <c r="F20" s="38">
        <f t="shared" si="3"/>
        <v>0.97142857142857142</v>
      </c>
      <c r="G20" s="33"/>
      <c r="H20" s="40">
        <f t="shared" si="4"/>
        <v>-1.7000000000000004</v>
      </c>
      <c r="I20" s="36">
        <f t="shared" si="5"/>
        <v>0.99399999999999999</v>
      </c>
    </row>
    <row r="21" spans="2:9" s="34" customFormat="1" x14ac:dyDescent="0.45">
      <c r="B21" s="35">
        <v>1.8</v>
      </c>
      <c r="C21" s="36">
        <f t="shared" si="0"/>
        <v>1.0069999999999999</v>
      </c>
      <c r="D21" s="37">
        <f t="shared" si="1"/>
        <v>18</v>
      </c>
      <c r="E21" s="37">
        <f t="shared" si="2"/>
        <v>68.22</v>
      </c>
      <c r="F21" s="38">
        <f t="shared" si="3"/>
        <v>1.0285714285714285</v>
      </c>
      <c r="G21" s="33"/>
      <c r="H21" s="40">
        <f t="shared" si="4"/>
        <v>-1.8000000000000005</v>
      </c>
      <c r="I21" s="36">
        <f t="shared" si="5"/>
        <v>0.99299999999999999</v>
      </c>
    </row>
    <row r="22" spans="2:9" s="34" customFormat="1" x14ac:dyDescent="0.45">
      <c r="B22" s="35">
        <v>1.9</v>
      </c>
      <c r="C22" s="36">
        <f t="shared" si="0"/>
        <v>1.0069999999999999</v>
      </c>
      <c r="D22" s="37">
        <f t="shared" si="1"/>
        <v>19</v>
      </c>
      <c r="E22" s="37">
        <f t="shared" si="2"/>
        <v>72.010000000000005</v>
      </c>
      <c r="F22" s="38">
        <f t="shared" si="3"/>
        <v>1.0857142857142856</v>
      </c>
      <c r="G22" s="33"/>
      <c r="H22" s="40">
        <f t="shared" si="4"/>
        <v>-1.9000000000000006</v>
      </c>
      <c r="I22" s="36">
        <f t="shared" si="5"/>
        <v>0.99299999999999999</v>
      </c>
    </row>
    <row r="23" spans="2:9" s="34" customFormat="1" x14ac:dyDescent="0.45">
      <c r="B23" s="35">
        <v>2</v>
      </c>
      <c r="C23" s="36">
        <f t="shared" si="0"/>
        <v>1.008</v>
      </c>
      <c r="D23" s="37">
        <f t="shared" si="1"/>
        <v>20</v>
      </c>
      <c r="E23" s="37">
        <f t="shared" si="2"/>
        <v>75.8</v>
      </c>
      <c r="F23" s="38">
        <f t="shared" si="3"/>
        <v>1.1428571428571428</v>
      </c>
      <c r="G23" s="33"/>
      <c r="H23" s="40">
        <f t="shared" si="4"/>
        <v>-2.0000000000000004</v>
      </c>
      <c r="I23" s="36">
        <f t="shared" si="5"/>
        <v>0.99299999999999999</v>
      </c>
    </row>
    <row r="24" spans="2:9" s="34" customFormat="1" x14ac:dyDescent="0.45">
      <c r="B24" s="35">
        <v>2.1</v>
      </c>
      <c r="C24" s="36">
        <f t="shared" si="0"/>
        <v>1.008</v>
      </c>
      <c r="D24" s="37">
        <f t="shared" si="1"/>
        <v>21</v>
      </c>
      <c r="E24" s="37">
        <f t="shared" si="2"/>
        <v>79.59</v>
      </c>
      <c r="F24" s="38">
        <f t="shared" si="3"/>
        <v>1.2</v>
      </c>
      <c r="G24" s="33"/>
      <c r="H24" s="40">
        <f t="shared" si="4"/>
        <v>-2.1000000000000005</v>
      </c>
      <c r="I24" s="36">
        <f t="shared" si="5"/>
        <v>0.99199999999999999</v>
      </c>
    </row>
    <row r="25" spans="2:9" s="34" customFormat="1" x14ac:dyDescent="0.45">
      <c r="B25" s="35">
        <v>2.2000000000000002</v>
      </c>
      <c r="C25" s="36">
        <f t="shared" si="0"/>
        <v>1.008</v>
      </c>
      <c r="D25" s="37">
        <f t="shared" si="1"/>
        <v>22</v>
      </c>
      <c r="E25" s="37">
        <f t="shared" si="2"/>
        <v>83.38</v>
      </c>
      <c r="F25" s="38">
        <f t="shared" si="3"/>
        <v>1.2571428571428571</v>
      </c>
      <c r="G25" s="33"/>
      <c r="H25" s="40">
        <f t="shared" si="4"/>
        <v>-2.2000000000000006</v>
      </c>
      <c r="I25" s="36">
        <f t="shared" si="5"/>
        <v>0.99199999999999999</v>
      </c>
    </row>
    <row r="26" spans="2:9" s="34" customFormat="1" x14ac:dyDescent="0.45">
      <c r="B26" s="35">
        <v>2.2999999999999998</v>
      </c>
      <c r="C26" s="36">
        <f t="shared" si="0"/>
        <v>1.0089999999999999</v>
      </c>
      <c r="D26" s="37">
        <f t="shared" si="1"/>
        <v>23</v>
      </c>
      <c r="E26" s="37">
        <f t="shared" si="2"/>
        <v>87.17</v>
      </c>
      <c r="F26" s="38">
        <f t="shared" si="3"/>
        <v>1.3142857142857143</v>
      </c>
      <c r="G26" s="33"/>
      <c r="H26" s="40">
        <f t="shared" si="4"/>
        <v>-2.3000000000000007</v>
      </c>
      <c r="I26" s="36">
        <f t="shared" si="5"/>
        <v>0.99099999999999999</v>
      </c>
    </row>
    <row r="27" spans="2:9" s="34" customFormat="1" x14ac:dyDescent="0.45">
      <c r="B27" s="35">
        <v>2.4</v>
      </c>
      <c r="C27" s="36">
        <f t="shared" si="0"/>
        <v>1.0089999999999999</v>
      </c>
      <c r="D27" s="37">
        <f t="shared" si="1"/>
        <v>24</v>
      </c>
      <c r="E27" s="37">
        <f t="shared" si="2"/>
        <v>90.960000000000008</v>
      </c>
      <c r="F27" s="38">
        <f t="shared" si="3"/>
        <v>1.3714285714285714</v>
      </c>
      <c r="G27" s="33"/>
      <c r="H27" s="40">
        <f t="shared" si="4"/>
        <v>-2.4000000000000008</v>
      </c>
      <c r="I27" s="36">
        <f t="shared" si="5"/>
        <v>0.99099999999999999</v>
      </c>
    </row>
    <row r="28" spans="2:9" s="34" customFormat="1" x14ac:dyDescent="0.45">
      <c r="B28" s="35">
        <v>2.5</v>
      </c>
      <c r="C28" s="36">
        <f t="shared" si="0"/>
        <v>1.01</v>
      </c>
      <c r="D28" s="37">
        <f t="shared" si="1"/>
        <v>25</v>
      </c>
      <c r="E28" s="37">
        <f t="shared" si="2"/>
        <v>94.75</v>
      </c>
      <c r="F28" s="38">
        <f t="shared" si="3"/>
        <v>1.4285714285714286</v>
      </c>
      <c r="G28" s="33"/>
      <c r="H28" s="40">
        <f t="shared" si="4"/>
        <v>-2.5000000000000009</v>
      </c>
      <c r="I28" s="36">
        <f t="shared" si="5"/>
        <v>0.99099999999999999</v>
      </c>
    </row>
    <row r="29" spans="2:9" s="34" customFormat="1" x14ac:dyDescent="0.45">
      <c r="B29" s="35">
        <v>2.6</v>
      </c>
      <c r="C29" s="36">
        <f t="shared" si="0"/>
        <v>1.01</v>
      </c>
      <c r="D29" s="37">
        <f t="shared" si="1"/>
        <v>26</v>
      </c>
      <c r="E29" s="37">
        <f t="shared" si="2"/>
        <v>98.54</v>
      </c>
      <c r="F29" s="38">
        <f t="shared" si="3"/>
        <v>1.4857142857142858</v>
      </c>
      <c r="G29" s="33"/>
      <c r="H29" s="40">
        <f t="shared" si="4"/>
        <v>-2.600000000000001</v>
      </c>
      <c r="I29" s="36">
        <f t="shared" si="5"/>
        <v>0.99</v>
      </c>
    </row>
    <row r="30" spans="2:9" s="34" customFormat="1" x14ac:dyDescent="0.45">
      <c r="B30" s="35">
        <v>2.7</v>
      </c>
      <c r="C30" s="36">
        <f t="shared" si="0"/>
        <v>1.01</v>
      </c>
      <c r="D30" s="37">
        <f t="shared" si="1"/>
        <v>27</v>
      </c>
      <c r="E30" s="37">
        <f t="shared" si="2"/>
        <v>102.33</v>
      </c>
      <c r="F30" s="38">
        <f t="shared" si="3"/>
        <v>1.5428571428571429</v>
      </c>
      <c r="G30" s="33"/>
      <c r="H30" s="40">
        <f t="shared" si="4"/>
        <v>-2.7000000000000011</v>
      </c>
      <c r="I30" s="36">
        <f t="shared" si="5"/>
        <v>0.99</v>
      </c>
    </row>
    <row r="31" spans="2:9" s="34" customFormat="1" x14ac:dyDescent="0.45">
      <c r="B31" s="35">
        <v>2.8</v>
      </c>
      <c r="C31" s="36">
        <f t="shared" si="0"/>
        <v>1.0109999999999999</v>
      </c>
      <c r="D31" s="37">
        <f t="shared" si="1"/>
        <v>28</v>
      </c>
      <c r="E31" s="37">
        <f t="shared" si="2"/>
        <v>106.12</v>
      </c>
      <c r="F31" s="38">
        <f t="shared" si="3"/>
        <v>1.6</v>
      </c>
      <c r="G31" s="33"/>
      <c r="H31" s="33"/>
    </row>
    <row r="32" spans="2:9" s="34" customFormat="1" x14ac:dyDescent="0.45">
      <c r="B32" s="35">
        <v>2.9</v>
      </c>
      <c r="C32" s="36">
        <f t="shared" si="0"/>
        <v>1.0109999999999999</v>
      </c>
      <c r="D32" s="37">
        <f t="shared" si="1"/>
        <v>29</v>
      </c>
      <c r="E32" s="37">
        <f t="shared" si="2"/>
        <v>109.91</v>
      </c>
      <c r="F32" s="38">
        <f t="shared" si="3"/>
        <v>1.6571428571428573</v>
      </c>
      <c r="G32" s="33"/>
      <c r="H32" s="33"/>
    </row>
    <row r="33" spans="2:8" s="34" customFormat="1" x14ac:dyDescent="0.45">
      <c r="B33" s="35">
        <v>3</v>
      </c>
      <c r="C33" s="36">
        <f t="shared" si="0"/>
        <v>1.0109999999999999</v>
      </c>
      <c r="D33" s="37">
        <f t="shared" si="1"/>
        <v>30</v>
      </c>
      <c r="E33" s="37">
        <f t="shared" si="2"/>
        <v>113.7</v>
      </c>
      <c r="F33" s="38">
        <f t="shared" si="3"/>
        <v>1.7142857142857142</v>
      </c>
      <c r="G33" s="33"/>
      <c r="H33" s="33"/>
    </row>
    <row r="34" spans="2:8" s="34" customFormat="1" x14ac:dyDescent="0.45">
      <c r="B34" s="35">
        <v>3.1</v>
      </c>
      <c r="C34" s="36">
        <f t="shared" si="0"/>
        <v>1.012</v>
      </c>
      <c r="D34" s="37">
        <f t="shared" si="1"/>
        <v>31</v>
      </c>
      <c r="E34" s="37">
        <f t="shared" si="2"/>
        <v>117.49</v>
      </c>
      <c r="F34" s="38">
        <f t="shared" si="3"/>
        <v>1.7714285714285714</v>
      </c>
      <c r="G34" s="33"/>
      <c r="H34" s="33"/>
    </row>
    <row r="35" spans="2:8" s="34" customFormat="1" x14ac:dyDescent="0.45">
      <c r="B35" s="35">
        <v>3.2</v>
      </c>
      <c r="C35" s="36">
        <f t="shared" si="0"/>
        <v>1.012</v>
      </c>
      <c r="D35" s="37">
        <f t="shared" si="1"/>
        <v>32</v>
      </c>
      <c r="E35" s="37">
        <f t="shared" si="2"/>
        <v>121.28</v>
      </c>
      <c r="F35" s="38">
        <f t="shared" si="3"/>
        <v>1.8285714285714285</v>
      </c>
      <c r="G35" s="33"/>
      <c r="H35" s="33"/>
    </row>
    <row r="36" spans="2:8" s="34" customFormat="1" x14ac:dyDescent="0.45">
      <c r="B36" s="35">
        <v>3.3</v>
      </c>
      <c r="C36" s="36">
        <f t="shared" si="0"/>
        <v>1.0129999999999999</v>
      </c>
      <c r="D36" s="37">
        <f t="shared" si="1"/>
        <v>33</v>
      </c>
      <c r="E36" s="37">
        <f t="shared" si="2"/>
        <v>125.07000000000001</v>
      </c>
      <c r="F36" s="38">
        <f t="shared" si="3"/>
        <v>1.8857142857142857</v>
      </c>
      <c r="G36" s="33"/>
      <c r="H36" s="33"/>
    </row>
    <row r="37" spans="2:8" s="34" customFormat="1" x14ac:dyDescent="0.45">
      <c r="B37" s="35">
        <v>3.4</v>
      </c>
      <c r="C37" s="36">
        <f t="shared" si="0"/>
        <v>1.0129999999999999</v>
      </c>
      <c r="D37" s="37">
        <f t="shared" si="1"/>
        <v>34</v>
      </c>
      <c r="E37" s="37">
        <f t="shared" si="2"/>
        <v>128.86000000000001</v>
      </c>
      <c r="F37" s="38">
        <f t="shared" si="3"/>
        <v>1.9428571428571428</v>
      </c>
      <c r="G37" s="33"/>
      <c r="H37" s="33"/>
    </row>
    <row r="38" spans="2:8" s="34" customFormat="1" x14ac:dyDescent="0.45">
      <c r="B38" s="35">
        <v>3.5</v>
      </c>
      <c r="C38" s="36">
        <f t="shared" si="0"/>
        <v>1.0129999999999999</v>
      </c>
      <c r="D38" s="37">
        <f t="shared" si="1"/>
        <v>35</v>
      </c>
      <c r="E38" s="37">
        <f t="shared" si="2"/>
        <v>132.65</v>
      </c>
      <c r="F38" s="38">
        <f t="shared" si="3"/>
        <v>2</v>
      </c>
      <c r="G38" s="33"/>
      <c r="H38" s="33"/>
    </row>
    <row r="39" spans="2:8" s="34" customFormat="1" x14ac:dyDescent="0.45">
      <c r="B39" s="35">
        <v>3.6</v>
      </c>
      <c r="C39" s="36">
        <f t="shared" si="0"/>
        <v>1.014</v>
      </c>
      <c r="D39" s="37">
        <f t="shared" si="1"/>
        <v>36</v>
      </c>
      <c r="E39" s="37">
        <f t="shared" si="2"/>
        <v>136.44</v>
      </c>
      <c r="F39" s="38">
        <f t="shared" si="3"/>
        <v>2.0571428571428569</v>
      </c>
      <c r="G39" s="33"/>
      <c r="H39" s="33"/>
    </row>
    <row r="40" spans="2:8" s="34" customFormat="1" x14ac:dyDescent="0.45">
      <c r="B40" s="35">
        <v>3.7</v>
      </c>
      <c r="C40" s="36">
        <f t="shared" si="0"/>
        <v>1.014</v>
      </c>
      <c r="D40" s="37">
        <f t="shared" si="1"/>
        <v>37</v>
      </c>
      <c r="E40" s="37">
        <f t="shared" si="2"/>
        <v>140.22999999999999</v>
      </c>
      <c r="F40" s="38">
        <f t="shared" si="3"/>
        <v>2.1142857142857143</v>
      </c>
      <c r="G40" s="33"/>
      <c r="H40" s="33"/>
    </row>
    <row r="41" spans="2:8" s="34" customFormat="1" x14ac:dyDescent="0.45">
      <c r="B41" s="35">
        <v>3.8</v>
      </c>
      <c r="C41" s="36">
        <f t="shared" si="0"/>
        <v>1.0149999999999999</v>
      </c>
      <c r="D41" s="37">
        <f t="shared" si="1"/>
        <v>38</v>
      </c>
      <c r="E41" s="37">
        <f t="shared" si="2"/>
        <v>144.02000000000001</v>
      </c>
      <c r="F41" s="38">
        <f t="shared" si="3"/>
        <v>2.1714285714285713</v>
      </c>
      <c r="G41" s="33"/>
      <c r="H41" s="33"/>
    </row>
    <row r="42" spans="2:8" s="34" customFormat="1" x14ac:dyDescent="0.45">
      <c r="B42" s="35">
        <v>3.9</v>
      </c>
      <c r="C42" s="36">
        <f t="shared" si="0"/>
        <v>1.0149999999999999</v>
      </c>
      <c r="D42" s="37">
        <f t="shared" si="1"/>
        <v>39</v>
      </c>
      <c r="E42" s="37">
        <f t="shared" si="2"/>
        <v>147.81</v>
      </c>
      <c r="F42" s="38">
        <f t="shared" si="3"/>
        <v>2.2285714285714286</v>
      </c>
      <c r="G42" s="33"/>
      <c r="H42" s="33"/>
    </row>
    <row r="43" spans="2:8" s="34" customFormat="1" x14ac:dyDescent="0.45">
      <c r="B43" s="35">
        <v>4</v>
      </c>
      <c r="C43" s="36">
        <f t="shared" si="0"/>
        <v>1.0149999999999999</v>
      </c>
      <c r="D43" s="37">
        <f t="shared" si="1"/>
        <v>40</v>
      </c>
      <c r="E43" s="37">
        <f t="shared" si="2"/>
        <v>151.6</v>
      </c>
      <c r="F43" s="38">
        <f t="shared" si="3"/>
        <v>2.2857142857142856</v>
      </c>
      <c r="G43" s="33"/>
      <c r="H43" s="33"/>
    </row>
    <row r="44" spans="2:8" s="34" customFormat="1" x14ac:dyDescent="0.45">
      <c r="B44" s="35">
        <v>4.0999999999999996</v>
      </c>
      <c r="C44" s="36">
        <f t="shared" si="0"/>
        <v>1.016</v>
      </c>
      <c r="D44" s="37">
        <f t="shared" si="1"/>
        <v>41</v>
      </c>
      <c r="E44" s="37">
        <f t="shared" si="2"/>
        <v>155.39000000000001</v>
      </c>
      <c r="F44" s="38">
        <f t="shared" si="3"/>
        <v>2.342857142857143</v>
      </c>
      <c r="G44" s="33"/>
      <c r="H44" s="33"/>
    </row>
    <row r="45" spans="2:8" s="34" customFormat="1" x14ac:dyDescent="0.45">
      <c r="B45" s="35">
        <v>4.2</v>
      </c>
      <c r="C45" s="36">
        <f t="shared" si="0"/>
        <v>1.016</v>
      </c>
      <c r="D45" s="37">
        <f t="shared" si="1"/>
        <v>42</v>
      </c>
      <c r="E45" s="37">
        <f t="shared" si="2"/>
        <v>159.18</v>
      </c>
      <c r="F45" s="38">
        <f t="shared" si="3"/>
        <v>2.4</v>
      </c>
      <c r="G45" s="33"/>
      <c r="H45" s="33"/>
    </row>
    <row r="46" spans="2:8" s="34" customFormat="1" x14ac:dyDescent="0.45">
      <c r="B46" s="35">
        <v>4.3</v>
      </c>
      <c r="C46" s="36">
        <f t="shared" si="0"/>
        <v>1.016</v>
      </c>
      <c r="D46" s="37">
        <f t="shared" si="1"/>
        <v>43</v>
      </c>
      <c r="E46" s="37">
        <f t="shared" si="2"/>
        <v>162.97</v>
      </c>
      <c r="F46" s="38">
        <f t="shared" si="3"/>
        <v>2.4571428571428573</v>
      </c>
      <c r="G46" s="33"/>
      <c r="H46" s="33"/>
    </row>
    <row r="47" spans="2:8" s="34" customFormat="1" x14ac:dyDescent="0.45">
      <c r="B47" s="35">
        <v>4.4000000000000004</v>
      </c>
      <c r="C47" s="36">
        <f t="shared" si="0"/>
        <v>1.0169999999999999</v>
      </c>
      <c r="D47" s="37">
        <f t="shared" si="1"/>
        <v>44</v>
      </c>
      <c r="E47" s="37">
        <f t="shared" si="2"/>
        <v>166.76</v>
      </c>
      <c r="F47" s="38">
        <f t="shared" si="3"/>
        <v>2.5142857142857142</v>
      </c>
      <c r="G47" s="33"/>
      <c r="H47" s="33"/>
    </row>
    <row r="48" spans="2:8" s="34" customFormat="1" x14ac:dyDescent="0.45">
      <c r="B48" s="35">
        <v>4.5</v>
      </c>
      <c r="C48" s="36">
        <f t="shared" si="0"/>
        <v>1.0169999999999999</v>
      </c>
      <c r="D48" s="37">
        <f t="shared" si="1"/>
        <v>45</v>
      </c>
      <c r="E48" s="37">
        <f t="shared" si="2"/>
        <v>170.55</v>
      </c>
      <c r="F48" s="38">
        <f t="shared" si="3"/>
        <v>2.5714285714285716</v>
      </c>
      <c r="G48" s="33"/>
      <c r="H48" s="33"/>
    </row>
    <row r="49" spans="2:8" s="34" customFormat="1" x14ac:dyDescent="0.45">
      <c r="B49" s="35">
        <v>4.5999999999999996</v>
      </c>
      <c r="C49" s="36">
        <f t="shared" si="0"/>
        <v>1.018</v>
      </c>
      <c r="D49" s="37">
        <f t="shared" si="1"/>
        <v>46</v>
      </c>
      <c r="E49" s="37">
        <f t="shared" si="2"/>
        <v>174.34</v>
      </c>
      <c r="F49" s="38">
        <f t="shared" si="3"/>
        <v>2.6285714285714286</v>
      </c>
      <c r="G49" s="33"/>
      <c r="H49" s="33"/>
    </row>
    <row r="50" spans="2:8" s="34" customFormat="1" x14ac:dyDescent="0.45">
      <c r="B50" s="35">
        <v>4.7</v>
      </c>
      <c r="C50" s="36">
        <f t="shared" si="0"/>
        <v>1.018</v>
      </c>
      <c r="D50" s="37">
        <f t="shared" si="1"/>
        <v>47</v>
      </c>
      <c r="E50" s="37">
        <f t="shared" si="2"/>
        <v>178.13</v>
      </c>
      <c r="F50" s="38">
        <f t="shared" si="3"/>
        <v>2.6857142857142855</v>
      </c>
      <c r="G50" s="33"/>
      <c r="H50" s="33"/>
    </row>
    <row r="51" spans="2:8" s="34" customFormat="1" x14ac:dyDescent="0.45">
      <c r="B51" s="35">
        <v>4.8</v>
      </c>
      <c r="C51" s="36">
        <f t="shared" si="0"/>
        <v>1.018</v>
      </c>
      <c r="D51" s="37">
        <f t="shared" si="1"/>
        <v>48</v>
      </c>
      <c r="E51" s="37">
        <f t="shared" si="2"/>
        <v>181.92000000000002</v>
      </c>
      <c r="F51" s="38">
        <f t="shared" si="3"/>
        <v>2.7428571428571429</v>
      </c>
      <c r="G51" s="33"/>
      <c r="H51" s="33"/>
    </row>
    <row r="52" spans="2:8" s="34" customFormat="1" x14ac:dyDescent="0.45">
      <c r="B52" s="35">
        <v>4.9000000000000004</v>
      </c>
      <c r="C52" s="36">
        <f t="shared" si="0"/>
        <v>1.0189999999999999</v>
      </c>
      <c r="D52" s="37">
        <f t="shared" si="1"/>
        <v>49</v>
      </c>
      <c r="E52" s="37">
        <f t="shared" si="2"/>
        <v>185.71</v>
      </c>
      <c r="F52" s="38">
        <f t="shared" si="3"/>
        <v>2.8</v>
      </c>
      <c r="G52" s="33"/>
      <c r="H52" s="33"/>
    </row>
    <row r="53" spans="2:8" s="34" customFormat="1" x14ac:dyDescent="0.45">
      <c r="B53" s="35">
        <v>5</v>
      </c>
      <c r="C53" s="36">
        <f t="shared" si="0"/>
        <v>1.0189999999999999</v>
      </c>
      <c r="D53" s="37">
        <f t="shared" si="1"/>
        <v>50</v>
      </c>
      <c r="E53" s="37">
        <f t="shared" si="2"/>
        <v>189.5</v>
      </c>
      <c r="F53" s="38">
        <f t="shared" si="3"/>
        <v>2.8571428571428572</v>
      </c>
      <c r="G53" s="33"/>
      <c r="H53" s="33"/>
    </row>
    <row r="54" spans="2:8" s="34" customFormat="1" x14ac:dyDescent="0.45">
      <c r="B54" s="35">
        <v>5.0999999999999996</v>
      </c>
      <c r="C54" s="36">
        <f t="shared" si="0"/>
        <v>1.02</v>
      </c>
      <c r="D54" s="37">
        <f t="shared" si="1"/>
        <v>51</v>
      </c>
      <c r="E54" s="37">
        <f t="shared" si="2"/>
        <v>193.29</v>
      </c>
      <c r="F54" s="38">
        <f t="shared" si="3"/>
        <v>2.9142857142857141</v>
      </c>
      <c r="G54" s="33"/>
      <c r="H54" s="33"/>
    </row>
    <row r="55" spans="2:8" s="34" customFormat="1" x14ac:dyDescent="0.45">
      <c r="B55" s="35">
        <v>5.2</v>
      </c>
      <c r="C55" s="36">
        <f t="shared" si="0"/>
        <v>1.02</v>
      </c>
      <c r="D55" s="37">
        <f t="shared" si="1"/>
        <v>52</v>
      </c>
      <c r="E55" s="37">
        <f t="shared" si="2"/>
        <v>197.08</v>
      </c>
      <c r="F55" s="38">
        <f t="shared" si="3"/>
        <v>2.9714285714285715</v>
      </c>
      <c r="G55" s="33"/>
      <c r="H55" s="33"/>
    </row>
    <row r="56" spans="2:8" s="34" customFormat="1" x14ac:dyDescent="0.45">
      <c r="B56" s="35">
        <v>5.3</v>
      </c>
      <c r="C56" s="36">
        <f t="shared" si="0"/>
        <v>1.02</v>
      </c>
      <c r="D56" s="37">
        <f t="shared" si="1"/>
        <v>53</v>
      </c>
      <c r="E56" s="37">
        <f t="shared" si="2"/>
        <v>200.87</v>
      </c>
      <c r="F56" s="38">
        <f t="shared" si="3"/>
        <v>3.0285714285714285</v>
      </c>
      <c r="G56" s="33"/>
      <c r="H56" s="33"/>
    </row>
    <row r="57" spans="2:8" s="34" customFormat="1" x14ac:dyDescent="0.45">
      <c r="B57" s="35">
        <v>5.4</v>
      </c>
      <c r="C57" s="36">
        <f t="shared" si="0"/>
        <v>1.0209999999999999</v>
      </c>
      <c r="D57" s="37">
        <f t="shared" si="1"/>
        <v>54</v>
      </c>
      <c r="E57" s="37">
        <f t="shared" si="2"/>
        <v>204.66</v>
      </c>
      <c r="F57" s="38">
        <f t="shared" si="3"/>
        <v>3.0857142857142859</v>
      </c>
      <c r="G57" s="33"/>
      <c r="H57" s="33"/>
    </row>
    <row r="58" spans="2:8" s="34" customFormat="1" x14ac:dyDescent="0.45">
      <c r="B58" s="35">
        <v>5.5</v>
      </c>
      <c r="C58" s="36">
        <f t="shared" si="0"/>
        <v>1.0209999999999999</v>
      </c>
      <c r="D58" s="37">
        <f t="shared" si="1"/>
        <v>55</v>
      </c>
      <c r="E58" s="37">
        <f t="shared" si="2"/>
        <v>208.45</v>
      </c>
      <c r="F58" s="38">
        <f t="shared" si="3"/>
        <v>3.1428571428571428</v>
      </c>
      <c r="G58" s="33"/>
      <c r="H58" s="33"/>
    </row>
    <row r="59" spans="2:8" s="34" customFormat="1" x14ac:dyDescent="0.45">
      <c r="B59" s="35">
        <v>5.6</v>
      </c>
      <c r="C59" s="36">
        <f t="shared" si="0"/>
        <v>1.022</v>
      </c>
      <c r="D59" s="37">
        <f t="shared" si="1"/>
        <v>56</v>
      </c>
      <c r="E59" s="37">
        <f t="shared" si="2"/>
        <v>212.24</v>
      </c>
      <c r="F59" s="38">
        <f t="shared" si="3"/>
        <v>3.2</v>
      </c>
      <c r="G59" s="33"/>
      <c r="H59" s="33"/>
    </row>
    <row r="60" spans="2:8" s="34" customFormat="1" x14ac:dyDescent="0.45">
      <c r="B60" s="35">
        <v>5.7</v>
      </c>
      <c r="C60" s="36">
        <f t="shared" si="0"/>
        <v>1.022</v>
      </c>
      <c r="D60" s="37">
        <f t="shared" si="1"/>
        <v>57</v>
      </c>
      <c r="E60" s="37">
        <f t="shared" si="2"/>
        <v>216.03</v>
      </c>
      <c r="F60" s="38">
        <f t="shared" si="3"/>
        <v>3.2571428571428571</v>
      </c>
      <c r="G60" s="33"/>
      <c r="H60" s="33"/>
    </row>
    <row r="61" spans="2:8" s="34" customFormat="1" x14ac:dyDescent="0.45">
      <c r="B61" s="35">
        <v>5.8</v>
      </c>
      <c r="C61" s="36">
        <f t="shared" si="0"/>
        <v>1.022</v>
      </c>
      <c r="D61" s="37">
        <f t="shared" si="1"/>
        <v>58</v>
      </c>
      <c r="E61" s="37">
        <f t="shared" si="2"/>
        <v>219.82</v>
      </c>
      <c r="F61" s="38">
        <f t="shared" si="3"/>
        <v>3.3142857142857145</v>
      </c>
      <c r="G61" s="33"/>
      <c r="H61" s="33"/>
    </row>
    <row r="62" spans="2:8" s="34" customFormat="1" x14ac:dyDescent="0.45">
      <c r="B62" s="35">
        <v>5.9</v>
      </c>
      <c r="C62" s="36">
        <f t="shared" si="0"/>
        <v>1.0229999999999999</v>
      </c>
      <c r="D62" s="37">
        <f t="shared" si="1"/>
        <v>59</v>
      </c>
      <c r="E62" s="37">
        <f t="shared" si="2"/>
        <v>223.61</v>
      </c>
      <c r="F62" s="38">
        <f t="shared" si="3"/>
        <v>3.3714285714285714</v>
      </c>
      <c r="G62" s="33"/>
      <c r="H62" s="33"/>
    </row>
    <row r="63" spans="2:8" s="34" customFormat="1" x14ac:dyDescent="0.45">
      <c r="B63" s="35">
        <v>6</v>
      </c>
      <c r="C63" s="36">
        <f t="shared" si="0"/>
        <v>1.0229999999999999</v>
      </c>
      <c r="D63" s="37">
        <f t="shared" si="1"/>
        <v>60</v>
      </c>
      <c r="E63" s="37">
        <f t="shared" si="2"/>
        <v>227.4</v>
      </c>
      <c r="F63" s="38">
        <f t="shared" si="3"/>
        <v>3.4285714285714284</v>
      </c>
      <c r="G63" s="33"/>
      <c r="H63" s="33"/>
    </row>
    <row r="64" spans="2:8" s="34" customFormat="1" x14ac:dyDescent="0.45">
      <c r="B64" s="35">
        <v>6.1</v>
      </c>
      <c r="C64" s="36">
        <f t="shared" si="0"/>
        <v>1.024</v>
      </c>
      <c r="D64" s="37">
        <f t="shared" si="1"/>
        <v>61</v>
      </c>
      <c r="E64" s="37">
        <f t="shared" si="2"/>
        <v>231.19</v>
      </c>
      <c r="F64" s="38">
        <f t="shared" si="3"/>
        <v>3.4857142857142858</v>
      </c>
      <c r="G64" s="33"/>
      <c r="H64" s="33"/>
    </row>
    <row r="65" spans="2:8" s="34" customFormat="1" x14ac:dyDescent="0.45">
      <c r="B65" s="35">
        <v>6.2</v>
      </c>
      <c r="C65" s="36">
        <f t="shared" si="0"/>
        <v>1.024</v>
      </c>
      <c r="D65" s="37">
        <f t="shared" si="1"/>
        <v>62</v>
      </c>
      <c r="E65" s="37">
        <f t="shared" si="2"/>
        <v>234.98</v>
      </c>
      <c r="F65" s="38">
        <f t="shared" si="3"/>
        <v>3.5428571428571427</v>
      </c>
      <c r="G65" s="33"/>
      <c r="H65" s="33"/>
    </row>
    <row r="66" spans="2:8" s="34" customFormat="1" x14ac:dyDescent="0.45">
      <c r="B66" s="35">
        <v>6.3</v>
      </c>
      <c r="C66" s="36">
        <f t="shared" si="0"/>
        <v>1.024</v>
      </c>
      <c r="D66" s="37">
        <f t="shared" si="1"/>
        <v>63</v>
      </c>
      <c r="E66" s="37">
        <f t="shared" si="2"/>
        <v>238.77</v>
      </c>
      <c r="F66" s="38">
        <f t="shared" si="3"/>
        <v>3.6</v>
      </c>
      <c r="G66" s="33"/>
      <c r="H66" s="33"/>
    </row>
    <row r="67" spans="2:8" s="34" customFormat="1" x14ac:dyDescent="0.45">
      <c r="B67" s="35">
        <v>6.4</v>
      </c>
      <c r="C67" s="36">
        <f t="shared" si="0"/>
        <v>1.0249999999999999</v>
      </c>
      <c r="D67" s="37">
        <f t="shared" si="1"/>
        <v>64</v>
      </c>
      <c r="E67" s="37">
        <f t="shared" si="2"/>
        <v>242.56</v>
      </c>
      <c r="F67" s="38">
        <f t="shared" si="3"/>
        <v>3.657142857142857</v>
      </c>
      <c r="G67" s="33"/>
      <c r="H67" s="33"/>
    </row>
    <row r="68" spans="2:8" s="34" customFormat="1" x14ac:dyDescent="0.45">
      <c r="B68" s="35">
        <v>6.5</v>
      </c>
      <c r="C68" s="36">
        <f t="shared" ref="C68:C102" si="6">ROUND((265/(265-B68)),3)</f>
        <v>1.0249999999999999</v>
      </c>
      <c r="D68" s="37">
        <f t="shared" ref="D68:D131" si="7">B68*10</f>
        <v>65</v>
      </c>
      <c r="E68" s="37">
        <f t="shared" ref="E68:E131" si="8">D68*3.79</f>
        <v>246.35</v>
      </c>
      <c r="F68" s="38">
        <f t="shared" ref="F68:F131" si="9">D68/17.5</f>
        <v>3.7142857142857144</v>
      </c>
      <c r="G68" s="33"/>
      <c r="H68" s="33"/>
    </row>
    <row r="69" spans="2:8" s="34" customFormat="1" x14ac:dyDescent="0.45">
      <c r="B69" s="35">
        <v>6.6</v>
      </c>
      <c r="C69" s="36">
        <f t="shared" si="6"/>
        <v>1.026</v>
      </c>
      <c r="D69" s="37">
        <f t="shared" si="7"/>
        <v>66</v>
      </c>
      <c r="E69" s="37">
        <f t="shared" si="8"/>
        <v>250.14000000000001</v>
      </c>
      <c r="F69" s="38">
        <f t="shared" si="9"/>
        <v>3.7714285714285714</v>
      </c>
      <c r="G69" s="33"/>
      <c r="H69" s="33"/>
    </row>
    <row r="70" spans="2:8" s="34" customFormat="1" x14ac:dyDescent="0.45">
      <c r="B70" s="35">
        <v>6.7</v>
      </c>
      <c r="C70" s="36">
        <f t="shared" si="6"/>
        <v>1.026</v>
      </c>
      <c r="D70" s="37">
        <f t="shared" si="7"/>
        <v>67</v>
      </c>
      <c r="E70" s="37">
        <f t="shared" si="8"/>
        <v>253.93</v>
      </c>
      <c r="F70" s="38">
        <f t="shared" si="9"/>
        <v>3.8285714285714287</v>
      </c>
      <c r="G70" s="33"/>
      <c r="H70" s="33"/>
    </row>
    <row r="71" spans="2:8" s="34" customFormat="1" x14ac:dyDescent="0.45">
      <c r="B71" s="35">
        <v>6.8</v>
      </c>
      <c r="C71" s="36">
        <f t="shared" si="6"/>
        <v>1.026</v>
      </c>
      <c r="D71" s="37">
        <f t="shared" si="7"/>
        <v>68</v>
      </c>
      <c r="E71" s="37">
        <f t="shared" si="8"/>
        <v>257.72000000000003</v>
      </c>
      <c r="F71" s="38">
        <f t="shared" si="9"/>
        <v>3.8857142857142857</v>
      </c>
      <c r="G71" s="33"/>
      <c r="H71" s="33"/>
    </row>
    <row r="72" spans="2:8" s="34" customFormat="1" x14ac:dyDescent="0.45">
      <c r="B72" s="35">
        <v>6.9</v>
      </c>
      <c r="C72" s="36">
        <f t="shared" si="6"/>
        <v>1.0269999999999999</v>
      </c>
      <c r="D72" s="37">
        <f t="shared" si="7"/>
        <v>69</v>
      </c>
      <c r="E72" s="37">
        <f t="shared" si="8"/>
        <v>261.51</v>
      </c>
      <c r="F72" s="38">
        <f t="shared" si="9"/>
        <v>3.9428571428571431</v>
      </c>
      <c r="G72" s="33"/>
      <c r="H72" s="33"/>
    </row>
    <row r="73" spans="2:8" s="34" customFormat="1" x14ac:dyDescent="0.45">
      <c r="B73" s="35">
        <v>7</v>
      </c>
      <c r="C73" s="36">
        <f t="shared" si="6"/>
        <v>1.0269999999999999</v>
      </c>
      <c r="D73" s="37">
        <f t="shared" si="7"/>
        <v>70</v>
      </c>
      <c r="E73" s="37">
        <f t="shared" si="8"/>
        <v>265.3</v>
      </c>
      <c r="F73" s="38">
        <f t="shared" si="9"/>
        <v>4</v>
      </c>
      <c r="G73" s="33"/>
      <c r="H73" s="33"/>
    </row>
    <row r="74" spans="2:8" s="34" customFormat="1" x14ac:dyDescent="0.45">
      <c r="B74" s="35">
        <v>7.1</v>
      </c>
      <c r="C74" s="36">
        <f t="shared" si="6"/>
        <v>1.028</v>
      </c>
      <c r="D74" s="37">
        <f t="shared" si="7"/>
        <v>71</v>
      </c>
      <c r="E74" s="37">
        <f t="shared" si="8"/>
        <v>269.08999999999997</v>
      </c>
      <c r="F74" s="38">
        <f t="shared" si="9"/>
        <v>4.0571428571428569</v>
      </c>
      <c r="G74" s="33"/>
      <c r="H74" s="33"/>
    </row>
    <row r="75" spans="2:8" s="34" customFormat="1" x14ac:dyDescent="0.45">
      <c r="B75" s="35">
        <v>7.2</v>
      </c>
      <c r="C75" s="36">
        <f t="shared" si="6"/>
        <v>1.028</v>
      </c>
      <c r="D75" s="37">
        <f t="shared" si="7"/>
        <v>72</v>
      </c>
      <c r="E75" s="37">
        <f t="shared" si="8"/>
        <v>272.88</v>
      </c>
      <c r="F75" s="38">
        <f t="shared" si="9"/>
        <v>4.1142857142857139</v>
      </c>
      <c r="G75" s="33"/>
      <c r="H75" s="33"/>
    </row>
    <row r="76" spans="2:8" s="34" customFormat="1" x14ac:dyDescent="0.45">
      <c r="B76" s="35">
        <v>7.3</v>
      </c>
      <c r="C76" s="36">
        <f t="shared" si="6"/>
        <v>1.028</v>
      </c>
      <c r="D76" s="37">
        <f t="shared" si="7"/>
        <v>73</v>
      </c>
      <c r="E76" s="37">
        <f t="shared" si="8"/>
        <v>276.67</v>
      </c>
      <c r="F76" s="38">
        <f t="shared" si="9"/>
        <v>4.1714285714285717</v>
      </c>
      <c r="G76" s="33"/>
      <c r="H76" s="33"/>
    </row>
    <row r="77" spans="2:8" s="34" customFormat="1" x14ac:dyDescent="0.45">
      <c r="B77" s="35">
        <v>7.4</v>
      </c>
      <c r="C77" s="36">
        <f t="shared" si="6"/>
        <v>1.0289999999999999</v>
      </c>
      <c r="D77" s="37">
        <f t="shared" si="7"/>
        <v>74</v>
      </c>
      <c r="E77" s="37">
        <f t="shared" si="8"/>
        <v>280.45999999999998</v>
      </c>
      <c r="F77" s="38">
        <f t="shared" si="9"/>
        <v>4.2285714285714286</v>
      </c>
      <c r="G77" s="33"/>
      <c r="H77" s="33"/>
    </row>
    <row r="78" spans="2:8" s="34" customFormat="1" x14ac:dyDescent="0.45">
      <c r="B78" s="35">
        <v>7.5</v>
      </c>
      <c r="C78" s="36">
        <f t="shared" si="6"/>
        <v>1.0289999999999999</v>
      </c>
      <c r="D78" s="37">
        <f t="shared" si="7"/>
        <v>75</v>
      </c>
      <c r="E78" s="37">
        <f t="shared" si="8"/>
        <v>284.25</v>
      </c>
      <c r="F78" s="38">
        <f t="shared" si="9"/>
        <v>4.2857142857142856</v>
      </c>
      <c r="G78" s="33"/>
      <c r="H78" s="33"/>
    </row>
    <row r="79" spans="2:8" s="34" customFormat="1" x14ac:dyDescent="0.45">
      <c r="B79" s="35">
        <v>7.6</v>
      </c>
      <c r="C79" s="36">
        <f t="shared" si="6"/>
        <v>1.03</v>
      </c>
      <c r="D79" s="37">
        <f t="shared" si="7"/>
        <v>76</v>
      </c>
      <c r="E79" s="37">
        <f t="shared" si="8"/>
        <v>288.04000000000002</v>
      </c>
      <c r="F79" s="38">
        <f t="shared" si="9"/>
        <v>4.3428571428571425</v>
      </c>
      <c r="G79" s="33"/>
      <c r="H79" s="33"/>
    </row>
    <row r="80" spans="2:8" s="34" customFormat="1" x14ac:dyDescent="0.45">
      <c r="B80" s="35">
        <v>7.7</v>
      </c>
      <c r="C80" s="36">
        <f t="shared" si="6"/>
        <v>1.03</v>
      </c>
      <c r="D80" s="37">
        <f t="shared" si="7"/>
        <v>77</v>
      </c>
      <c r="E80" s="37">
        <f t="shared" si="8"/>
        <v>291.83</v>
      </c>
      <c r="F80" s="38">
        <f t="shared" si="9"/>
        <v>4.4000000000000004</v>
      </c>
      <c r="G80" s="33"/>
      <c r="H80" s="33"/>
    </row>
    <row r="81" spans="2:8" s="34" customFormat="1" x14ac:dyDescent="0.45">
      <c r="B81" s="35">
        <v>7.8</v>
      </c>
      <c r="C81" s="36">
        <f t="shared" si="6"/>
        <v>1.03</v>
      </c>
      <c r="D81" s="37">
        <f t="shared" si="7"/>
        <v>78</v>
      </c>
      <c r="E81" s="37">
        <f t="shared" si="8"/>
        <v>295.62</v>
      </c>
      <c r="F81" s="38">
        <f t="shared" si="9"/>
        <v>4.4571428571428573</v>
      </c>
      <c r="G81" s="33"/>
      <c r="H81" s="33"/>
    </row>
    <row r="82" spans="2:8" s="34" customFormat="1" x14ac:dyDescent="0.45">
      <c r="B82" s="35">
        <v>7.9</v>
      </c>
      <c r="C82" s="36">
        <f t="shared" si="6"/>
        <v>1.0309999999999999</v>
      </c>
      <c r="D82" s="37">
        <f t="shared" si="7"/>
        <v>79</v>
      </c>
      <c r="E82" s="37">
        <f t="shared" si="8"/>
        <v>299.41000000000003</v>
      </c>
      <c r="F82" s="38">
        <f t="shared" si="9"/>
        <v>4.5142857142857142</v>
      </c>
      <c r="G82" s="33"/>
      <c r="H82" s="33"/>
    </row>
    <row r="83" spans="2:8" s="34" customFormat="1" x14ac:dyDescent="0.45">
      <c r="B83" s="35">
        <v>8</v>
      </c>
      <c r="C83" s="36">
        <f t="shared" si="6"/>
        <v>1.0309999999999999</v>
      </c>
      <c r="D83" s="37">
        <f t="shared" si="7"/>
        <v>80</v>
      </c>
      <c r="E83" s="37">
        <f t="shared" si="8"/>
        <v>303.2</v>
      </c>
      <c r="F83" s="38">
        <f t="shared" si="9"/>
        <v>4.5714285714285712</v>
      </c>
      <c r="G83" s="33"/>
      <c r="H83" s="33"/>
    </row>
    <row r="84" spans="2:8" s="34" customFormat="1" x14ac:dyDescent="0.45">
      <c r="B84" s="35">
        <v>8.1</v>
      </c>
      <c r="C84" s="36">
        <f t="shared" si="6"/>
        <v>1.032</v>
      </c>
      <c r="D84" s="37">
        <f t="shared" si="7"/>
        <v>81</v>
      </c>
      <c r="E84" s="37">
        <f t="shared" si="8"/>
        <v>306.99</v>
      </c>
      <c r="F84" s="38">
        <f t="shared" si="9"/>
        <v>4.628571428571429</v>
      </c>
      <c r="G84" s="33"/>
      <c r="H84" s="33"/>
    </row>
    <row r="85" spans="2:8" s="34" customFormat="1" x14ac:dyDescent="0.45">
      <c r="B85" s="35">
        <v>8.1999999999999993</v>
      </c>
      <c r="C85" s="36">
        <f t="shared" si="6"/>
        <v>1.032</v>
      </c>
      <c r="D85" s="37">
        <f t="shared" si="7"/>
        <v>82</v>
      </c>
      <c r="E85" s="37">
        <f t="shared" si="8"/>
        <v>310.78000000000003</v>
      </c>
      <c r="F85" s="38">
        <f t="shared" si="9"/>
        <v>4.6857142857142859</v>
      </c>
      <c r="G85" s="33"/>
      <c r="H85" s="33"/>
    </row>
    <row r="86" spans="2:8" s="34" customFormat="1" x14ac:dyDescent="0.45">
      <c r="B86" s="35">
        <v>8.3000000000000007</v>
      </c>
      <c r="C86" s="36">
        <f t="shared" si="6"/>
        <v>1.032</v>
      </c>
      <c r="D86" s="37">
        <f t="shared" si="7"/>
        <v>83</v>
      </c>
      <c r="E86" s="37">
        <f t="shared" si="8"/>
        <v>314.57</v>
      </c>
      <c r="F86" s="38">
        <f t="shared" si="9"/>
        <v>4.7428571428571429</v>
      </c>
      <c r="G86" s="33"/>
      <c r="H86" s="33"/>
    </row>
    <row r="87" spans="2:8" s="34" customFormat="1" x14ac:dyDescent="0.45">
      <c r="B87" s="35">
        <v>8.4</v>
      </c>
      <c r="C87" s="36">
        <f t="shared" si="6"/>
        <v>1.0329999999999999</v>
      </c>
      <c r="D87" s="37">
        <f t="shared" si="7"/>
        <v>84</v>
      </c>
      <c r="E87" s="37">
        <f t="shared" si="8"/>
        <v>318.36</v>
      </c>
      <c r="F87" s="38">
        <f t="shared" si="9"/>
        <v>4.8</v>
      </c>
      <c r="G87" s="33"/>
      <c r="H87" s="33"/>
    </row>
    <row r="88" spans="2:8" s="34" customFormat="1" x14ac:dyDescent="0.45">
      <c r="B88" s="35">
        <v>8.5</v>
      </c>
      <c r="C88" s="36">
        <f t="shared" si="6"/>
        <v>1.0329999999999999</v>
      </c>
      <c r="D88" s="37">
        <f t="shared" si="7"/>
        <v>85</v>
      </c>
      <c r="E88" s="37">
        <f t="shared" si="8"/>
        <v>322.14999999999998</v>
      </c>
      <c r="F88" s="38">
        <f t="shared" si="9"/>
        <v>4.8571428571428568</v>
      </c>
      <c r="G88" s="33"/>
      <c r="H88" s="33"/>
    </row>
    <row r="89" spans="2:8" s="34" customFormat="1" x14ac:dyDescent="0.45">
      <c r="B89" s="35">
        <v>8.6</v>
      </c>
      <c r="C89" s="36">
        <f t="shared" si="6"/>
        <v>1.034</v>
      </c>
      <c r="D89" s="37">
        <f t="shared" si="7"/>
        <v>86</v>
      </c>
      <c r="E89" s="37">
        <f t="shared" si="8"/>
        <v>325.94</v>
      </c>
      <c r="F89" s="38">
        <f t="shared" si="9"/>
        <v>4.9142857142857146</v>
      </c>
      <c r="G89" s="33"/>
      <c r="H89" s="33"/>
    </row>
    <row r="90" spans="2:8" s="34" customFormat="1" x14ac:dyDescent="0.45">
      <c r="B90" s="35">
        <v>8.6999999999999993</v>
      </c>
      <c r="C90" s="36">
        <f t="shared" si="6"/>
        <v>1.034</v>
      </c>
      <c r="D90" s="37">
        <f t="shared" si="7"/>
        <v>87</v>
      </c>
      <c r="E90" s="37">
        <f t="shared" si="8"/>
        <v>329.73</v>
      </c>
      <c r="F90" s="38">
        <f t="shared" si="9"/>
        <v>4.9714285714285715</v>
      </c>
      <c r="G90" s="33"/>
      <c r="H90" s="33"/>
    </row>
    <row r="91" spans="2:8" s="34" customFormat="1" x14ac:dyDescent="0.45">
      <c r="B91" s="35">
        <v>8.8000000000000007</v>
      </c>
      <c r="C91" s="36">
        <f t="shared" si="6"/>
        <v>1.034</v>
      </c>
      <c r="D91" s="37">
        <f t="shared" si="7"/>
        <v>88</v>
      </c>
      <c r="E91" s="37">
        <f t="shared" si="8"/>
        <v>333.52</v>
      </c>
      <c r="F91" s="38">
        <f t="shared" si="9"/>
        <v>5.0285714285714285</v>
      </c>
      <c r="G91" s="33"/>
      <c r="H91" s="33"/>
    </row>
    <row r="92" spans="2:8" s="34" customFormat="1" x14ac:dyDescent="0.45">
      <c r="B92" s="35">
        <v>8.9</v>
      </c>
      <c r="C92" s="36">
        <f t="shared" si="6"/>
        <v>1.0349999999999999</v>
      </c>
      <c r="D92" s="37">
        <f t="shared" si="7"/>
        <v>89</v>
      </c>
      <c r="E92" s="37">
        <f t="shared" si="8"/>
        <v>337.31</v>
      </c>
      <c r="F92" s="38">
        <f t="shared" si="9"/>
        <v>5.0857142857142854</v>
      </c>
      <c r="G92" s="33"/>
      <c r="H92" s="33"/>
    </row>
    <row r="93" spans="2:8" s="34" customFormat="1" x14ac:dyDescent="0.45">
      <c r="B93" s="35">
        <v>9</v>
      </c>
      <c r="C93" s="36">
        <f t="shared" si="6"/>
        <v>1.0349999999999999</v>
      </c>
      <c r="D93" s="37">
        <f t="shared" si="7"/>
        <v>90</v>
      </c>
      <c r="E93" s="37">
        <f t="shared" si="8"/>
        <v>341.1</v>
      </c>
      <c r="F93" s="38">
        <f t="shared" si="9"/>
        <v>5.1428571428571432</v>
      </c>
      <c r="G93" s="33"/>
      <c r="H93" s="33"/>
    </row>
    <row r="94" spans="2:8" s="34" customFormat="1" x14ac:dyDescent="0.45">
      <c r="B94" s="35">
        <v>9.1</v>
      </c>
      <c r="C94" s="36">
        <f t="shared" si="6"/>
        <v>1.036</v>
      </c>
      <c r="D94" s="37">
        <f t="shared" si="7"/>
        <v>91</v>
      </c>
      <c r="E94" s="37">
        <f t="shared" si="8"/>
        <v>344.89</v>
      </c>
      <c r="F94" s="38">
        <f t="shared" si="9"/>
        <v>5.2</v>
      </c>
      <c r="G94" s="33"/>
      <c r="H94" s="33"/>
    </row>
    <row r="95" spans="2:8" s="34" customFormat="1" x14ac:dyDescent="0.45">
      <c r="B95" s="35">
        <v>9.1999999999999993</v>
      </c>
      <c r="C95" s="36">
        <f t="shared" si="6"/>
        <v>1.036</v>
      </c>
      <c r="D95" s="37">
        <f t="shared" si="7"/>
        <v>92</v>
      </c>
      <c r="E95" s="37">
        <f t="shared" si="8"/>
        <v>348.68</v>
      </c>
      <c r="F95" s="38">
        <f t="shared" si="9"/>
        <v>5.2571428571428571</v>
      </c>
      <c r="G95" s="33"/>
      <c r="H95" s="33"/>
    </row>
    <row r="96" spans="2:8" s="34" customFormat="1" x14ac:dyDescent="0.45">
      <c r="B96" s="35">
        <v>9.3000000000000007</v>
      </c>
      <c r="C96" s="36">
        <f t="shared" si="6"/>
        <v>1.036</v>
      </c>
      <c r="D96" s="37">
        <f t="shared" si="7"/>
        <v>93</v>
      </c>
      <c r="E96" s="37">
        <f t="shared" si="8"/>
        <v>352.47</v>
      </c>
      <c r="F96" s="38">
        <f t="shared" si="9"/>
        <v>5.3142857142857141</v>
      </c>
      <c r="G96" s="33"/>
      <c r="H96" s="33"/>
    </row>
    <row r="97" spans="2:8" s="34" customFormat="1" x14ac:dyDescent="0.45">
      <c r="B97" s="35">
        <v>9.4</v>
      </c>
      <c r="C97" s="36">
        <f t="shared" si="6"/>
        <v>1.0369999999999999</v>
      </c>
      <c r="D97" s="37">
        <f t="shared" si="7"/>
        <v>94</v>
      </c>
      <c r="E97" s="37">
        <f t="shared" si="8"/>
        <v>356.26</v>
      </c>
      <c r="F97" s="38">
        <f t="shared" si="9"/>
        <v>5.371428571428571</v>
      </c>
      <c r="G97" s="33"/>
      <c r="H97" s="33"/>
    </row>
    <row r="98" spans="2:8" s="34" customFormat="1" x14ac:dyDescent="0.45">
      <c r="B98" s="35">
        <v>9.5</v>
      </c>
      <c r="C98" s="36">
        <f t="shared" si="6"/>
        <v>1.0369999999999999</v>
      </c>
      <c r="D98" s="37">
        <f t="shared" si="7"/>
        <v>95</v>
      </c>
      <c r="E98" s="37">
        <f t="shared" si="8"/>
        <v>360.05</v>
      </c>
      <c r="F98" s="38">
        <f t="shared" si="9"/>
        <v>5.4285714285714288</v>
      </c>
      <c r="G98" s="33"/>
      <c r="H98" s="33"/>
    </row>
    <row r="99" spans="2:8" s="34" customFormat="1" x14ac:dyDescent="0.45">
      <c r="B99" s="35">
        <v>9.6</v>
      </c>
      <c r="C99" s="36">
        <f t="shared" si="6"/>
        <v>1.038</v>
      </c>
      <c r="D99" s="37">
        <f t="shared" si="7"/>
        <v>96</v>
      </c>
      <c r="E99" s="37">
        <f t="shared" si="8"/>
        <v>363.84000000000003</v>
      </c>
      <c r="F99" s="38">
        <f t="shared" si="9"/>
        <v>5.4857142857142858</v>
      </c>
      <c r="G99" s="33"/>
      <c r="H99" s="33"/>
    </row>
    <row r="100" spans="2:8" s="34" customFormat="1" x14ac:dyDescent="0.45">
      <c r="B100" s="35">
        <v>9.6999999999999993</v>
      </c>
      <c r="C100" s="36">
        <f t="shared" si="6"/>
        <v>1.038</v>
      </c>
      <c r="D100" s="37">
        <f t="shared" si="7"/>
        <v>97</v>
      </c>
      <c r="E100" s="37">
        <f t="shared" si="8"/>
        <v>367.63</v>
      </c>
      <c r="F100" s="38">
        <f t="shared" si="9"/>
        <v>5.5428571428571427</v>
      </c>
      <c r="G100" s="33"/>
      <c r="H100" s="33"/>
    </row>
    <row r="101" spans="2:8" s="34" customFormat="1" x14ac:dyDescent="0.45">
      <c r="B101" s="35">
        <v>9.8000000000000007</v>
      </c>
      <c r="C101" s="36">
        <f t="shared" si="6"/>
        <v>1.038</v>
      </c>
      <c r="D101" s="37">
        <f t="shared" si="7"/>
        <v>98</v>
      </c>
      <c r="E101" s="37">
        <f t="shared" si="8"/>
        <v>371.42</v>
      </c>
      <c r="F101" s="38">
        <f t="shared" si="9"/>
        <v>5.6</v>
      </c>
      <c r="G101" s="33"/>
      <c r="H101" s="33"/>
    </row>
    <row r="102" spans="2:8" s="34" customFormat="1" x14ac:dyDescent="0.45">
      <c r="B102" s="35">
        <v>9.9</v>
      </c>
      <c r="C102" s="36">
        <f t="shared" si="6"/>
        <v>1.0389999999999999</v>
      </c>
      <c r="D102" s="37">
        <f t="shared" si="7"/>
        <v>99</v>
      </c>
      <c r="E102" s="37">
        <f t="shared" si="8"/>
        <v>375.21</v>
      </c>
      <c r="F102" s="38">
        <f t="shared" si="9"/>
        <v>5.6571428571428575</v>
      </c>
      <c r="G102" s="33"/>
      <c r="H102" s="33"/>
    </row>
    <row r="103" spans="2:8" x14ac:dyDescent="0.45">
      <c r="B103" s="35">
        <v>10</v>
      </c>
      <c r="C103" s="41">
        <v>1.0390999999999999</v>
      </c>
      <c r="D103" s="37">
        <f t="shared" si="7"/>
        <v>100</v>
      </c>
      <c r="E103" s="37">
        <f t="shared" si="8"/>
        <v>379</v>
      </c>
      <c r="F103" s="38">
        <f t="shared" si="9"/>
        <v>5.7142857142857144</v>
      </c>
      <c r="G103" s="33"/>
      <c r="H103" s="33"/>
    </row>
    <row r="104" spans="2:8" x14ac:dyDescent="0.45">
      <c r="B104" s="35">
        <v>10.1</v>
      </c>
      <c r="C104" s="41">
        <v>1.0395000000000001</v>
      </c>
      <c r="D104" s="37">
        <f t="shared" si="7"/>
        <v>101</v>
      </c>
      <c r="E104" s="37">
        <f t="shared" si="8"/>
        <v>382.79</v>
      </c>
      <c r="F104" s="38">
        <f t="shared" si="9"/>
        <v>5.7714285714285714</v>
      </c>
      <c r="G104" s="33"/>
      <c r="H104" s="33"/>
    </row>
    <row r="105" spans="2:8" x14ac:dyDescent="0.45">
      <c r="B105" s="35">
        <v>10.199999999999999</v>
      </c>
      <c r="C105" s="41">
        <v>1.0399</v>
      </c>
      <c r="D105" s="37">
        <f t="shared" si="7"/>
        <v>102</v>
      </c>
      <c r="E105" s="37">
        <f t="shared" si="8"/>
        <v>386.58</v>
      </c>
      <c r="F105" s="38">
        <f t="shared" si="9"/>
        <v>5.8285714285714283</v>
      </c>
      <c r="G105" s="33"/>
      <c r="H105" s="33"/>
    </row>
    <row r="106" spans="2:8" x14ac:dyDescent="0.45">
      <c r="B106" s="35">
        <v>10.3</v>
      </c>
      <c r="C106" s="41">
        <v>1.0403</v>
      </c>
      <c r="D106" s="37">
        <f t="shared" si="7"/>
        <v>103</v>
      </c>
      <c r="E106" s="37">
        <f t="shared" si="8"/>
        <v>390.37</v>
      </c>
      <c r="F106" s="38">
        <f t="shared" si="9"/>
        <v>5.8857142857142861</v>
      </c>
      <c r="G106" s="33"/>
      <c r="H106" s="33"/>
    </row>
    <row r="107" spans="2:8" x14ac:dyDescent="0.45">
      <c r="B107" s="35">
        <v>10.4</v>
      </c>
      <c r="C107" s="41">
        <v>1.0407</v>
      </c>
      <c r="D107" s="37">
        <f t="shared" si="7"/>
        <v>104</v>
      </c>
      <c r="E107" s="37">
        <f t="shared" si="8"/>
        <v>394.16</v>
      </c>
      <c r="F107" s="38">
        <f t="shared" si="9"/>
        <v>5.9428571428571431</v>
      </c>
      <c r="G107" s="33"/>
      <c r="H107" s="33"/>
    </row>
    <row r="108" spans="2:8" x14ac:dyDescent="0.45">
      <c r="B108" s="35">
        <v>10.5</v>
      </c>
      <c r="C108" s="41">
        <v>1.0410999999999999</v>
      </c>
      <c r="D108" s="37">
        <f t="shared" si="7"/>
        <v>105</v>
      </c>
      <c r="E108" s="37">
        <f t="shared" si="8"/>
        <v>397.95</v>
      </c>
      <c r="F108" s="38">
        <f t="shared" si="9"/>
        <v>6</v>
      </c>
      <c r="G108" s="33"/>
      <c r="H108" s="33"/>
    </row>
    <row r="109" spans="2:8" x14ac:dyDescent="0.45">
      <c r="B109" s="35">
        <v>10.6</v>
      </c>
      <c r="C109" s="41">
        <v>1.0415000000000001</v>
      </c>
      <c r="D109" s="37">
        <f t="shared" si="7"/>
        <v>106</v>
      </c>
      <c r="E109" s="37">
        <f t="shared" si="8"/>
        <v>401.74</v>
      </c>
      <c r="F109" s="38">
        <f t="shared" si="9"/>
        <v>6.0571428571428569</v>
      </c>
      <c r="G109" s="33"/>
      <c r="H109" s="33"/>
    </row>
    <row r="110" spans="2:8" x14ac:dyDescent="0.45">
      <c r="B110" s="35">
        <v>10.7</v>
      </c>
      <c r="C110" s="41">
        <v>1.0419</v>
      </c>
      <c r="D110" s="37">
        <f t="shared" si="7"/>
        <v>107</v>
      </c>
      <c r="E110" s="37">
        <f t="shared" si="8"/>
        <v>405.53000000000003</v>
      </c>
      <c r="F110" s="38">
        <f t="shared" si="9"/>
        <v>6.1142857142857139</v>
      </c>
      <c r="G110" s="33"/>
      <c r="H110" s="33"/>
    </row>
    <row r="111" spans="2:8" x14ac:dyDescent="0.45">
      <c r="B111" s="35">
        <v>10.8</v>
      </c>
      <c r="C111" s="41">
        <v>1.0423</v>
      </c>
      <c r="D111" s="37">
        <f t="shared" si="7"/>
        <v>108</v>
      </c>
      <c r="E111" s="37">
        <f t="shared" si="8"/>
        <v>409.32</v>
      </c>
      <c r="F111" s="38">
        <f t="shared" si="9"/>
        <v>6.1714285714285717</v>
      </c>
      <c r="G111" s="33"/>
      <c r="H111" s="33"/>
    </row>
    <row r="112" spans="2:8" x14ac:dyDescent="0.45">
      <c r="B112" s="35">
        <v>10.9</v>
      </c>
      <c r="C112" s="41">
        <v>1.0427</v>
      </c>
      <c r="D112" s="37">
        <f t="shared" si="7"/>
        <v>109</v>
      </c>
      <c r="E112" s="37">
        <f t="shared" si="8"/>
        <v>413.11</v>
      </c>
      <c r="F112" s="38">
        <f t="shared" si="9"/>
        <v>6.2285714285714286</v>
      </c>
      <c r="G112" s="33"/>
      <c r="H112" s="33"/>
    </row>
    <row r="113" spans="2:7" x14ac:dyDescent="0.45">
      <c r="B113" s="35">
        <v>11</v>
      </c>
      <c r="C113" s="41">
        <v>1.0430999999999999</v>
      </c>
      <c r="D113" s="37">
        <f t="shared" si="7"/>
        <v>110</v>
      </c>
      <c r="E113" s="37">
        <f t="shared" si="8"/>
        <v>416.9</v>
      </c>
      <c r="F113" s="38">
        <f t="shared" si="9"/>
        <v>6.2857142857142856</v>
      </c>
      <c r="G113" s="33"/>
    </row>
    <row r="114" spans="2:7" x14ac:dyDescent="0.45">
      <c r="B114" s="35">
        <v>11.1</v>
      </c>
      <c r="C114" s="41">
        <v>1.0436000000000001</v>
      </c>
      <c r="D114" s="37">
        <f t="shared" si="7"/>
        <v>111</v>
      </c>
      <c r="E114" s="37">
        <f t="shared" si="8"/>
        <v>420.69</v>
      </c>
      <c r="F114" s="38">
        <f t="shared" si="9"/>
        <v>6.3428571428571425</v>
      </c>
      <c r="G114" s="33"/>
    </row>
    <row r="115" spans="2:7" x14ac:dyDescent="0.45">
      <c r="B115" s="35">
        <v>11.2</v>
      </c>
      <c r="C115" s="41">
        <v>1.044</v>
      </c>
      <c r="D115" s="37">
        <f t="shared" si="7"/>
        <v>112</v>
      </c>
      <c r="E115" s="37">
        <f t="shared" si="8"/>
        <v>424.48</v>
      </c>
      <c r="F115" s="38">
        <f t="shared" si="9"/>
        <v>6.4</v>
      </c>
      <c r="G115" s="33"/>
    </row>
    <row r="116" spans="2:7" x14ac:dyDescent="0.45">
      <c r="B116" s="35">
        <v>11.3</v>
      </c>
      <c r="C116" s="41">
        <v>1.0444</v>
      </c>
      <c r="D116" s="37">
        <f t="shared" si="7"/>
        <v>113</v>
      </c>
      <c r="E116" s="37">
        <f t="shared" si="8"/>
        <v>428.27</v>
      </c>
      <c r="F116" s="38">
        <f t="shared" si="9"/>
        <v>6.4571428571428573</v>
      </c>
      <c r="G116" s="33"/>
    </row>
    <row r="117" spans="2:7" x14ac:dyDescent="0.45">
      <c r="B117" s="35">
        <v>11.4</v>
      </c>
      <c r="C117" s="41">
        <v>1.0448</v>
      </c>
      <c r="D117" s="37">
        <f t="shared" si="7"/>
        <v>114</v>
      </c>
      <c r="E117" s="37">
        <f t="shared" si="8"/>
        <v>432.06</v>
      </c>
      <c r="F117" s="38">
        <f t="shared" si="9"/>
        <v>6.5142857142857142</v>
      </c>
      <c r="G117" s="33"/>
    </row>
    <row r="118" spans="2:7" x14ac:dyDescent="0.45">
      <c r="B118" s="35">
        <v>11.5</v>
      </c>
      <c r="C118" s="41">
        <v>1.0451999999999999</v>
      </c>
      <c r="D118" s="37">
        <f t="shared" si="7"/>
        <v>115</v>
      </c>
      <c r="E118" s="37">
        <f t="shared" si="8"/>
        <v>435.85</v>
      </c>
      <c r="F118" s="38">
        <f t="shared" si="9"/>
        <v>6.5714285714285712</v>
      </c>
      <c r="G118" s="33"/>
    </row>
    <row r="119" spans="2:7" x14ac:dyDescent="0.45">
      <c r="B119" s="35">
        <v>11.6</v>
      </c>
      <c r="C119" s="41">
        <v>1.0456000000000001</v>
      </c>
      <c r="D119" s="37">
        <f t="shared" si="7"/>
        <v>116</v>
      </c>
      <c r="E119" s="37">
        <f t="shared" si="8"/>
        <v>439.64</v>
      </c>
      <c r="F119" s="38">
        <f t="shared" si="9"/>
        <v>6.628571428571429</v>
      </c>
      <c r="G119" s="33"/>
    </row>
    <row r="120" spans="2:7" x14ac:dyDescent="0.45">
      <c r="B120" s="35">
        <v>11.7</v>
      </c>
      <c r="C120" s="41">
        <v>1.046</v>
      </c>
      <c r="D120" s="37">
        <f t="shared" si="7"/>
        <v>117</v>
      </c>
      <c r="E120" s="37">
        <f t="shared" si="8"/>
        <v>443.43</v>
      </c>
      <c r="F120" s="38">
        <f t="shared" si="9"/>
        <v>6.6857142857142859</v>
      </c>
      <c r="G120" s="33"/>
    </row>
    <row r="121" spans="2:7" x14ac:dyDescent="0.45">
      <c r="B121" s="35">
        <v>11.8</v>
      </c>
      <c r="C121" s="41">
        <v>1.0464</v>
      </c>
      <c r="D121" s="37">
        <f t="shared" si="7"/>
        <v>118</v>
      </c>
      <c r="E121" s="37">
        <f t="shared" si="8"/>
        <v>447.22</v>
      </c>
      <c r="F121" s="38">
        <f t="shared" si="9"/>
        <v>6.7428571428571429</v>
      </c>
    </row>
    <row r="122" spans="2:7" x14ac:dyDescent="0.45">
      <c r="B122" s="35">
        <v>11.9</v>
      </c>
      <c r="C122" s="41">
        <v>1.0468</v>
      </c>
      <c r="D122" s="37">
        <f t="shared" si="7"/>
        <v>119</v>
      </c>
      <c r="E122" s="37">
        <f t="shared" si="8"/>
        <v>451.01</v>
      </c>
      <c r="F122" s="38">
        <f t="shared" si="9"/>
        <v>6.8</v>
      </c>
    </row>
    <row r="123" spans="2:7" x14ac:dyDescent="0.45">
      <c r="B123" s="35">
        <v>12</v>
      </c>
      <c r="C123" s="41">
        <v>1.0471999999999999</v>
      </c>
      <c r="D123" s="37">
        <f t="shared" si="7"/>
        <v>120</v>
      </c>
      <c r="E123" s="37">
        <f t="shared" si="8"/>
        <v>454.8</v>
      </c>
      <c r="F123" s="38">
        <f t="shared" si="9"/>
        <v>6.8571428571428568</v>
      </c>
    </row>
    <row r="124" spans="2:7" x14ac:dyDescent="0.45">
      <c r="B124" s="35">
        <v>12.1</v>
      </c>
      <c r="C124" s="41">
        <v>1.0477000000000001</v>
      </c>
      <c r="D124" s="37">
        <f t="shared" si="7"/>
        <v>121</v>
      </c>
      <c r="E124" s="37">
        <f t="shared" si="8"/>
        <v>458.59000000000003</v>
      </c>
      <c r="F124" s="38">
        <f t="shared" si="9"/>
        <v>6.9142857142857146</v>
      </c>
    </row>
    <row r="125" spans="2:7" x14ac:dyDescent="0.45">
      <c r="B125" s="35">
        <v>12.2</v>
      </c>
      <c r="C125" s="41">
        <v>1.0481</v>
      </c>
      <c r="D125" s="37">
        <f t="shared" si="7"/>
        <v>122</v>
      </c>
      <c r="E125" s="37">
        <f t="shared" si="8"/>
        <v>462.38</v>
      </c>
      <c r="F125" s="38">
        <f t="shared" si="9"/>
        <v>6.9714285714285715</v>
      </c>
    </row>
    <row r="126" spans="2:7" x14ac:dyDescent="0.45">
      <c r="B126" s="35">
        <v>12.3</v>
      </c>
      <c r="C126" s="41">
        <v>1.0485</v>
      </c>
      <c r="D126" s="37">
        <f t="shared" si="7"/>
        <v>123</v>
      </c>
      <c r="E126" s="37">
        <f t="shared" si="8"/>
        <v>466.17</v>
      </c>
      <c r="F126" s="38">
        <f t="shared" si="9"/>
        <v>7.0285714285714285</v>
      </c>
    </row>
    <row r="127" spans="2:7" x14ac:dyDescent="0.45">
      <c r="B127" s="35">
        <v>12.4</v>
      </c>
      <c r="C127" s="41">
        <v>1.0488999999999999</v>
      </c>
      <c r="D127" s="37">
        <f t="shared" si="7"/>
        <v>124</v>
      </c>
      <c r="E127" s="37">
        <f t="shared" si="8"/>
        <v>469.96</v>
      </c>
      <c r="F127" s="38">
        <f t="shared" si="9"/>
        <v>7.0857142857142854</v>
      </c>
    </row>
    <row r="128" spans="2:7" x14ac:dyDescent="0.45">
      <c r="B128" s="35">
        <v>12.5</v>
      </c>
      <c r="C128" s="41">
        <v>1.0492999999999999</v>
      </c>
      <c r="D128" s="37">
        <f t="shared" si="7"/>
        <v>125</v>
      </c>
      <c r="E128" s="37">
        <f t="shared" si="8"/>
        <v>473.75</v>
      </c>
      <c r="F128" s="38">
        <f t="shared" si="9"/>
        <v>7.1428571428571432</v>
      </c>
    </row>
    <row r="129" spans="2:6" x14ac:dyDescent="0.45">
      <c r="B129" s="35">
        <v>12.6</v>
      </c>
      <c r="C129" s="41">
        <v>1.0497000000000001</v>
      </c>
      <c r="D129" s="37">
        <f t="shared" si="7"/>
        <v>126</v>
      </c>
      <c r="E129" s="37">
        <f t="shared" si="8"/>
        <v>477.54</v>
      </c>
      <c r="F129" s="38">
        <f t="shared" si="9"/>
        <v>7.2</v>
      </c>
    </row>
    <row r="130" spans="2:6" x14ac:dyDescent="0.45">
      <c r="B130" s="35">
        <v>12.7</v>
      </c>
      <c r="C130" s="41">
        <v>1.0501</v>
      </c>
      <c r="D130" s="37">
        <f t="shared" si="7"/>
        <v>127</v>
      </c>
      <c r="E130" s="37">
        <f t="shared" si="8"/>
        <v>481.33</v>
      </c>
      <c r="F130" s="38">
        <f t="shared" si="9"/>
        <v>7.2571428571428571</v>
      </c>
    </row>
    <row r="131" spans="2:6" x14ac:dyDescent="0.45">
      <c r="B131" s="35">
        <v>12.8</v>
      </c>
      <c r="C131" s="41">
        <v>1.0506</v>
      </c>
      <c r="D131" s="37">
        <f t="shared" si="7"/>
        <v>128</v>
      </c>
      <c r="E131" s="37">
        <f t="shared" si="8"/>
        <v>485.12</v>
      </c>
      <c r="F131" s="38">
        <f t="shared" si="9"/>
        <v>7.3142857142857141</v>
      </c>
    </row>
    <row r="132" spans="2:6" x14ac:dyDescent="0.45">
      <c r="B132" s="35">
        <v>12.9</v>
      </c>
      <c r="C132" s="41">
        <v>1.0509999999999999</v>
      </c>
      <c r="D132" s="37">
        <f t="shared" ref="D132:D195" si="10">B132*10</f>
        <v>129</v>
      </c>
      <c r="E132" s="37">
        <f t="shared" ref="E132:E195" si="11">D132*3.79</f>
        <v>488.91</v>
      </c>
      <c r="F132" s="38">
        <f t="shared" ref="F132:F195" si="12">D132/17.5</f>
        <v>7.371428571428571</v>
      </c>
    </row>
    <row r="133" spans="2:6" x14ac:dyDescent="0.45">
      <c r="B133" s="35">
        <v>13</v>
      </c>
      <c r="C133" s="41">
        <v>1.0513999999999999</v>
      </c>
      <c r="D133" s="37">
        <f t="shared" si="10"/>
        <v>130</v>
      </c>
      <c r="E133" s="37">
        <f t="shared" si="11"/>
        <v>492.7</v>
      </c>
      <c r="F133" s="38">
        <f t="shared" si="12"/>
        <v>7.4285714285714288</v>
      </c>
    </row>
    <row r="134" spans="2:6" x14ac:dyDescent="0.45">
      <c r="B134" s="35">
        <v>13.1</v>
      </c>
      <c r="C134" s="41">
        <v>1.0518000000000001</v>
      </c>
      <c r="D134" s="37">
        <f t="shared" si="10"/>
        <v>131</v>
      </c>
      <c r="E134" s="37">
        <f t="shared" si="11"/>
        <v>496.49</v>
      </c>
      <c r="F134" s="38">
        <f t="shared" si="12"/>
        <v>7.4857142857142858</v>
      </c>
    </row>
    <row r="135" spans="2:6" x14ac:dyDescent="0.45">
      <c r="B135" s="35">
        <v>13.2</v>
      </c>
      <c r="C135" s="41">
        <v>1.0522</v>
      </c>
      <c r="D135" s="37">
        <f t="shared" si="10"/>
        <v>132</v>
      </c>
      <c r="E135" s="37">
        <f t="shared" si="11"/>
        <v>500.28000000000003</v>
      </c>
      <c r="F135" s="38">
        <f t="shared" si="12"/>
        <v>7.5428571428571427</v>
      </c>
    </row>
    <row r="136" spans="2:6" x14ac:dyDescent="0.45">
      <c r="B136" s="35">
        <v>13.3</v>
      </c>
      <c r="C136" s="41">
        <v>1.0527</v>
      </c>
      <c r="D136" s="37">
        <f t="shared" si="10"/>
        <v>133</v>
      </c>
      <c r="E136" s="37">
        <f t="shared" si="11"/>
        <v>504.07</v>
      </c>
      <c r="F136" s="38">
        <f t="shared" si="12"/>
        <v>7.6</v>
      </c>
    </row>
    <row r="137" spans="2:6" x14ac:dyDescent="0.45">
      <c r="B137" s="35">
        <v>13.4</v>
      </c>
      <c r="C137" s="41">
        <v>1.0530999999999999</v>
      </c>
      <c r="D137" s="37">
        <f t="shared" si="10"/>
        <v>134</v>
      </c>
      <c r="E137" s="37">
        <f t="shared" si="11"/>
        <v>507.86</v>
      </c>
      <c r="F137" s="38">
        <f t="shared" si="12"/>
        <v>7.6571428571428575</v>
      </c>
    </row>
    <row r="138" spans="2:6" x14ac:dyDescent="0.45">
      <c r="B138" s="35">
        <v>13.5</v>
      </c>
      <c r="C138" s="41">
        <v>1.0535000000000001</v>
      </c>
      <c r="D138" s="37">
        <f t="shared" si="10"/>
        <v>135</v>
      </c>
      <c r="E138" s="37">
        <f t="shared" si="11"/>
        <v>511.65</v>
      </c>
      <c r="F138" s="38">
        <f t="shared" si="12"/>
        <v>7.7142857142857144</v>
      </c>
    </row>
    <row r="139" spans="2:6" x14ac:dyDescent="0.45">
      <c r="B139" s="35">
        <v>13.6</v>
      </c>
      <c r="C139" s="41">
        <v>1.0539000000000001</v>
      </c>
      <c r="D139" s="37">
        <f t="shared" si="10"/>
        <v>136</v>
      </c>
      <c r="E139" s="37">
        <f t="shared" si="11"/>
        <v>515.44000000000005</v>
      </c>
      <c r="F139" s="38">
        <f t="shared" si="12"/>
        <v>7.7714285714285714</v>
      </c>
    </row>
    <row r="140" spans="2:6" x14ac:dyDescent="0.45">
      <c r="B140" s="35">
        <v>13.7</v>
      </c>
      <c r="C140" s="41">
        <v>1.0543</v>
      </c>
      <c r="D140" s="37">
        <f t="shared" si="10"/>
        <v>137</v>
      </c>
      <c r="E140" s="37">
        <f t="shared" si="11"/>
        <v>519.23</v>
      </c>
      <c r="F140" s="38">
        <f t="shared" si="12"/>
        <v>7.8285714285714283</v>
      </c>
    </row>
    <row r="141" spans="2:6" x14ac:dyDescent="0.45">
      <c r="B141" s="35">
        <v>13.8</v>
      </c>
      <c r="C141" s="41">
        <v>1.0548</v>
      </c>
      <c r="D141" s="37">
        <f t="shared" si="10"/>
        <v>138</v>
      </c>
      <c r="E141" s="37">
        <f t="shared" si="11"/>
        <v>523.02</v>
      </c>
      <c r="F141" s="38">
        <f t="shared" si="12"/>
        <v>7.8857142857142861</v>
      </c>
    </row>
    <row r="142" spans="2:6" x14ac:dyDescent="0.45">
      <c r="B142" s="35">
        <v>13.9</v>
      </c>
      <c r="C142" s="41">
        <v>1.0551999999999999</v>
      </c>
      <c r="D142" s="37">
        <f t="shared" si="10"/>
        <v>139</v>
      </c>
      <c r="E142" s="37">
        <f t="shared" si="11"/>
        <v>526.81000000000006</v>
      </c>
      <c r="F142" s="38">
        <f t="shared" si="12"/>
        <v>7.9428571428571431</v>
      </c>
    </row>
    <row r="143" spans="2:6" x14ac:dyDescent="0.45">
      <c r="B143" s="35">
        <v>14</v>
      </c>
      <c r="C143" s="41">
        <v>1.0556000000000001</v>
      </c>
      <c r="D143" s="37">
        <f t="shared" si="10"/>
        <v>140</v>
      </c>
      <c r="E143" s="37">
        <f t="shared" si="11"/>
        <v>530.6</v>
      </c>
      <c r="F143" s="38">
        <f t="shared" si="12"/>
        <v>8</v>
      </c>
    </row>
    <row r="144" spans="2:6" x14ac:dyDescent="0.45">
      <c r="B144" s="35">
        <v>14.1</v>
      </c>
      <c r="C144" s="41">
        <v>1.056</v>
      </c>
      <c r="D144" s="37">
        <f t="shared" si="10"/>
        <v>141</v>
      </c>
      <c r="E144" s="37">
        <f t="shared" si="11"/>
        <v>534.39</v>
      </c>
      <c r="F144" s="38">
        <f t="shared" si="12"/>
        <v>8.0571428571428569</v>
      </c>
    </row>
    <row r="145" spans="2:6" x14ac:dyDescent="0.45">
      <c r="B145" s="35">
        <v>14.2</v>
      </c>
      <c r="C145" s="41">
        <v>1.0564</v>
      </c>
      <c r="D145" s="37">
        <f t="shared" si="10"/>
        <v>142</v>
      </c>
      <c r="E145" s="37">
        <f t="shared" si="11"/>
        <v>538.17999999999995</v>
      </c>
      <c r="F145" s="38">
        <f t="shared" si="12"/>
        <v>8.1142857142857139</v>
      </c>
    </row>
    <row r="146" spans="2:6" x14ac:dyDescent="0.45">
      <c r="B146" s="35">
        <v>14.3</v>
      </c>
      <c r="C146" s="41">
        <v>1.0569</v>
      </c>
      <c r="D146" s="37">
        <f t="shared" si="10"/>
        <v>143</v>
      </c>
      <c r="E146" s="37">
        <f t="shared" si="11"/>
        <v>541.97</v>
      </c>
      <c r="F146" s="38">
        <f t="shared" si="12"/>
        <v>8.1714285714285708</v>
      </c>
    </row>
    <row r="147" spans="2:6" x14ac:dyDescent="0.45">
      <c r="B147" s="35">
        <v>14.4</v>
      </c>
      <c r="C147" s="41">
        <v>1.0572999999999999</v>
      </c>
      <c r="D147" s="37">
        <f t="shared" si="10"/>
        <v>144</v>
      </c>
      <c r="E147" s="37">
        <f t="shared" si="11"/>
        <v>545.76</v>
      </c>
      <c r="F147" s="38">
        <f t="shared" si="12"/>
        <v>8.2285714285714278</v>
      </c>
    </row>
    <row r="148" spans="2:6" x14ac:dyDescent="0.45">
      <c r="B148" s="35">
        <v>14.5</v>
      </c>
      <c r="C148" s="41">
        <v>1.0577000000000001</v>
      </c>
      <c r="D148" s="37">
        <f t="shared" si="10"/>
        <v>145</v>
      </c>
      <c r="E148" s="37">
        <f t="shared" si="11"/>
        <v>549.54999999999995</v>
      </c>
      <c r="F148" s="38">
        <f t="shared" si="12"/>
        <v>8.2857142857142865</v>
      </c>
    </row>
    <row r="149" spans="2:6" x14ac:dyDescent="0.45">
      <c r="B149" s="35">
        <v>14.6</v>
      </c>
      <c r="C149" s="41">
        <v>1.0581</v>
      </c>
      <c r="D149" s="37">
        <f t="shared" si="10"/>
        <v>146</v>
      </c>
      <c r="E149" s="37">
        <f t="shared" si="11"/>
        <v>553.34</v>
      </c>
      <c r="F149" s="38">
        <f t="shared" si="12"/>
        <v>8.3428571428571434</v>
      </c>
    </row>
    <row r="150" spans="2:6" x14ac:dyDescent="0.45">
      <c r="B150" s="35">
        <v>14.7</v>
      </c>
      <c r="C150" s="41">
        <v>1.0586</v>
      </c>
      <c r="D150" s="37">
        <f t="shared" si="10"/>
        <v>147</v>
      </c>
      <c r="E150" s="37">
        <f t="shared" si="11"/>
        <v>557.13</v>
      </c>
      <c r="F150" s="38">
        <f t="shared" si="12"/>
        <v>8.4</v>
      </c>
    </row>
    <row r="151" spans="2:6" x14ac:dyDescent="0.45">
      <c r="B151" s="35">
        <v>14.8</v>
      </c>
      <c r="C151" s="41">
        <v>1.0589999999999999</v>
      </c>
      <c r="D151" s="37">
        <f t="shared" si="10"/>
        <v>148</v>
      </c>
      <c r="E151" s="37">
        <f t="shared" si="11"/>
        <v>560.91999999999996</v>
      </c>
      <c r="F151" s="38">
        <f t="shared" si="12"/>
        <v>8.4571428571428573</v>
      </c>
    </row>
    <row r="152" spans="2:6" x14ac:dyDescent="0.45">
      <c r="B152" s="35">
        <v>14.9</v>
      </c>
      <c r="C152" s="41">
        <v>1.0593999999999999</v>
      </c>
      <c r="D152" s="37">
        <f t="shared" si="10"/>
        <v>149</v>
      </c>
      <c r="E152" s="37">
        <f t="shared" si="11"/>
        <v>564.71</v>
      </c>
      <c r="F152" s="38">
        <f t="shared" si="12"/>
        <v>8.5142857142857142</v>
      </c>
    </row>
    <row r="153" spans="2:6" x14ac:dyDescent="0.45">
      <c r="B153" s="35">
        <v>15</v>
      </c>
      <c r="C153" s="41">
        <v>1.0598000000000001</v>
      </c>
      <c r="D153" s="37">
        <f t="shared" si="10"/>
        <v>150</v>
      </c>
      <c r="E153" s="37">
        <f t="shared" si="11"/>
        <v>568.5</v>
      </c>
      <c r="F153" s="38">
        <f t="shared" si="12"/>
        <v>8.5714285714285712</v>
      </c>
    </row>
    <row r="154" spans="2:6" x14ac:dyDescent="0.45">
      <c r="B154" s="35">
        <v>15.1</v>
      </c>
      <c r="C154" s="41">
        <v>1.0603</v>
      </c>
      <c r="D154" s="37">
        <f t="shared" si="10"/>
        <v>151</v>
      </c>
      <c r="E154" s="37">
        <f t="shared" si="11"/>
        <v>572.29</v>
      </c>
      <c r="F154" s="38">
        <f t="shared" si="12"/>
        <v>8.6285714285714281</v>
      </c>
    </row>
    <row r="155" spans="2:6" x14ac:dyDescent="0.45">
      <c r="B155" s="35">
        <v>15.2</v>
      </c>
      <c r="C155" s="41">
        <v>1.0607</v>
      </c>
      <c r="D155" s="37">
        <f t="shared" si="10"/>
        <v>152</v>
      </c>
      <c r="E155" s="37">
        <f t="shared" si="11"/>
        <v>576.08000000000004</v>
      </c>
      <c r="F155" s="38">
        <f t="shared" si="12"/>
        <v>8.6857142857142851</v>
      </c>
    </row>
    <row r="156" spans="2:6" x14ac:dyDescent="0.45">
      <c r="B156" s="35">
        <v>15.3</v>
      </c>
      <c r="C156" s="41">
        <v>1.0610999999999999</v>
      </c>
      <c r="D156" s="37">
        <f t="shared" si="10"/>
        <v>153</v>
      </c>
      <c r="E156" s="37">
        <f t="shared" si="11"/>
        <v>579.87</v>
      </c>
      <c r="F156" s="38">
        <f t="shared" si="12"/>
        <v>8.742857142857142</v>
      </c>
    </row>
    <row r="157" spans="2:6" x14ac:dyDescent="0.45">
      <c r="B157" s="35">
        <v>15.4</v>
      </c>
      <c r="C157" s="41">
        <v>1.0616000000000001</v>
      </c>
      <c r="D157" s="37">
        <f t="shared" si="10"/>
        <v>154</v>
      </c>
      <c r="E157" s="37">
        <f t="shared" si="11"/>
        <v>583.66</v>
      </c>
      <c r="F157" s="38">
        <f t="shared" si="12"/>
        <v>8.8000000000000007</v>
      </c>
    </row>
    <row r="158" spans="2:6" x14ac:dyDescent="0.45">
      <c r="B158" s="35">
        <v>15.5</v>
      </c>
      <c r="C158" s="41">
        <v>1.0620000000000001</v>
      </c>
      <c r="D158" s="37">
        <f t="shared" si="10"/>
        <v>155</v>
      </c>
      <c r="E158" s="37">
        <f t="shared" si="11"/>
        <v>587.45000000000005</v>
      </c>
      <c r="F158" s="38">
        <f t="shared" si="12"/>
        <v>8.8571428571428577</v>
      </c>
    </row>
    <row r="159" spans="2:6" x14ac:dyDescent="0.45">
      <c r="B159" s="35">
        <v>15.6</v>
      </c>
      <c r="C159" s="41">
        <v>1.0624</v>
      </c>
      <c r="D159" s="37">
        <f t="shared" si="10"/>
        <v>156</v>
      </c>
      <c r="E159" s="37">
        <f t="shared" si="11"/>
        <v>591.24</v>
      </c>
      <c r="F159" s="38">
        <f t="shared" si="12"/>
        <v>8.9142857142857146</v>
      </c>
    </row>
    <row r="160" spans="2:6" x14ac:dyDescent="0.45">
      <c r="B160" s="35">
        <v>15.7</v>
      </c>
      <c r="C160" s="41">
        <v>1.0628</v>
      </c>
      <c r="D160" s="37">
        <f t="shared" si="10"/>
        <v>157</v>
      </c>
      <c r="E160" s="37">
        <f t="shared" si="11"/>
        <v>595.03</v>
      </c>
      <c r="F160" s="38">
        <f t="shared" si="12"/>
        <v>8.9714285714285715</v>
      </c>
    </row>
    <row r="161" spans="2:6" x14ac:dyDescent="0.45">
      <c r="B161" s="35">
        <v>15.8</v>
      </c>
      <c r="C161" s="41">
        <v>1.0632999999999999</v>
      </c>
      <c r="D161" s="37">
        <f t="shared" si="10"/>
        <v>158</v>
      </c>
      <c r="E161" s="37">
        <f t="shared" si="11"/>
        <v>598.82000000000005</v>
      </c>
      <c r="F161" s="38">
        <f t="shared" si="12"/>
        <v>9.0285714285714285</v>
      </c>
    </row>
    <row r="162" spans="2:6" x14ac:dyDescent="0.45">
      <c r="B162" s="35">
        <v>15.9</v>
      </c>
      <c r="C162" s="41">
        <v>1.0637000000000001</v>
      </c>
      <c r="D162" s="37">
        <f t="shared" si="10"/>
        <v>159</v>
      </c>
      <c r="E162" s="37">
        <f t="shared" si="11"/>
        <v>602.61</v>
      </c>
      <c r="F162" s="38">
        <f t="shared" si="12"/>
        <v>9.0857142857142854</v>
      </c>
    </row>
    <row r="163" spans="2:6" x14ac:dyDescent="0.45">
      <c r="B163" s="35">
        <v>16</v>
      </c>
      <c r="C163" s="41">
        <v>1.0641</v>
      </c>
      <c r="D163" s="37">
        <f t="shared" si="10"/>
        <v>160</v>
      </c>
      <c r="E163" s="37">
        <f t="shared" si="11"/>
        <v>606.4</v>
      </c>
      <c r="F163" s="38">
        <f t="shared" si="12"/>
        <v>9.1428571428571423</v>
      </c>
    </row>
    <row r="164" spans="2:6" x14ac:dyDescent="0.45">
      <c r="B164" s="35">
        <v>16.100000000000001</v>
      </c>
      <c r="C164" s="41">
        <v>1.0646</v>
      </c>
      <c r="D164" s="37">
        <f t="shared" si="10"/>
        <v>161</v>
      </c>
      <c r="E164" s="37">
        <f t="shared" si="11"/>
        <v>610.19000000000005</v>
      </c>
      <c r="F164" s="38">
        <f t="shared" si="12"/>
        <v>9.1999999999999993</v>
      </c>
    </row>
    <row r="165" spans="2:6" x14ac:dyDescent="0.45">
      <c r="B165" s="35">
        <v>16.2</v>
      </c>
      <c r="C165" s="41">
        <v>1.0649999999999999</v>
      </c>
      <c r="D165" s="37">
        <f t="shared" si="10"/>
        <v>162</v>
      </c>
      <c r="E165" s="37">
        <f t="shared" si="11"/>
        <v>613.98</v>
      </c>
      <c r="F165" s="38">
        <f t="shared" si="12"/>
        <v>9.257142857142858</v>
      </c>
    </row>
    <row r="166" spans="2:6" x14ac:dyDescent="0.45">
      <c r="B166" s="35">
        <v>16.3</v>
      </c>
      <c r="C166" s="41">
        <v>1.0653999999999999</v>
      </c>
      <c r="D166" s="37">
        <f t="shared" si="10"/>
        <v>163</v>
      </c>
      <c r="E166" s="37">
        <f t="shared" si="11"/>
        <v>617.77</v>
      </c>
      <c r="F166" s="38">
        <f t="shared" si="12"/>
        <v>9.3142857142857149</v>
      </c>
    </row>
    <row r="167" spans="2:6" x14ac:dyDescent="0.45">
      <c r="B167" s="35">
        <v>16.399999999999999</v>
      </c>
      <c r="C167" s="41">
        <v>1.0659000000000001</v>
      </c>
      <c r="D167" s="37">
        <f t="shared" si="10"/>
        <v>164</v>
      </c>
      <c r="E167" s="37">
        <f t="shared" si="11"/>
        <v>621.56000000000006</v>
      </c>
      <c r="F167" s="38">
        <f t="shared" si="12"/>
        <v>9.3714285714285719</v>
      </c>
    </row>
    <row r="168" spans="2:6" x14ac:dyDescent="0.45">
      <c r="B168" s="35">
        <v>16.5</v>
      </c>
      <c r="C168" s="41">
        <v>1.0663</v>
      </c>
      <c r="D168" s="37">
        <f t="shared" si="10"/>
        <v>165</v>
      </c>
      <c r="E168" s="37">
        <f t="shared" si="11"/>
        <v>625.35</v>
      </c>
      <c r="F168" s="38">
        <f t="shared" si="12"/>
        <v>9.4285714285714288</v>
      </c>
    </row>
    <row r="169" spans="2:6" x14ac:dyDescent="0.45">
      <c r="B169" s="35">
        <v>16.600000000000001</v>
      </c>
      <c r="C169" s="41">
        <v>1.0667</v>
      </c>
      <c r="D169" s="37">
        <f t="shared" si="10"/>
        <v>166</v>
      </c>
      <c r="E169" s="37">
        <f t="shared" si="11"/>
        <v>629.14</v>
      </c>
      <c r="F169" s="38">
        <f t="shared" si="12"/>
        <v>9.4857142857142858</v>
      </c>
    </row>
    <row r="170" spans="2:6" x14ac:dyDescent="0.45">
      <c r="B170" s="35">
        <v>16.7</v>
      </c>
      <c r="C170" s="41">
        <v>1.0671999999999999</v>
      </c>
      <c r="D170" s="37">
        <f t="shared" si="10"/>
        <v>167</v>
      </c>
      <c r="E170" s="37">
        <f t="shared" si="11"/>
        <v>632.92999999999995</v>
      </c>
      <c r="F170" s="38">
        <f t="shared" si="12"/>
        <v>9.5428571428571427</v>
      </c>
    </row>
    <row r="171" spans="2:6" x14ac:dyDescent="0.45">
      <c r="B171" s="35">
        <v>16.8</v>
      </c>
      <c r="C171" s="41">
        <v>1.0676000000000001</v>
      </c>
      <c r="D171" s="37">
        <f t="shared" si="10"/>
        <v>168</v>
      </c>
      <c r="E171" s="37">
        <f t="shared" si="11"/>
        <v>636.72</v>
      </c>
      <c r="F171" s="38">
        <f t="shared" si="12"/>
        <v>9.6</v>
      </c>
    </row>
    <row r="172" spans="2:6" x14ac:dyDescent="0.45">
      <c r="B172" s="35">
        <v>16.899999999999999</v>
      </c>
      <c r="C172" s="41">
        <v>1.0680000000000001</v>
      </c>
      <c r="D172" s="37">
        <f t="shared" si="10"/>
        <v>169</v>
      </c>
      <c r="E172" s="37">
        <f t="shared" si="11"/>
        <v>640.51</v>
      </c>
      <c r="F172" s="38">
        <f t="shared" si="12"/>
        <v>9.6571428571428566</v>
      </c>
    </row>
    <row r="173" spans="2:6" x14ac:dyDescent="0.45">
      <c r="B173" s="35">
        <v>17</v>
      </c>
      <c r="C173" s="41">
        <v>1.0685</v>
      </c>
      <c r="D173" s="37">
        <f t="shared" si="10"/>
        <v>170</v>
      </c>
      <c r="E173" s="37">
        <f t="shared" si="11"/>
        <v>644.29999999999995</v>
      </c>
      <c r="F173" s="38">
        <f t="shared" si="12"/>
        <v>9.7142857142857135</v>
      </c>
    </row>
    <row r="174" spans="2:6" x14ac:dyDescent="0.45">
      <c r="B174" s="35">
        <v>17.100000000000001</v>
      </c>
      <c r="C174" s="41">
        <v>1.0689</v>
      </c>
      <c r="D174" s="37">
        <f t="shared" si="10"/>
        <v>171</v>
      </c>
      <c r="E174" s="37">
        <f t="shared" si="11"/>
        <v>648.09</v>
      </c>
      <c r="F174" s="38">
        <f t="shared" si="12"/>
        <v>9.7714285714285722</v>
      </c>
    </row>
    <row r="175" spans="2:6" x14ac:dyDescent="0.45">
      <c r="B175" s="35">
        <v>17.2</v>
      </c>
      <c r="C175" s="41">
        <v>1.0692999999999999</v>
      </c>
      <c r="D175" s="37">
        <f t="shared" si="10"/>
        <v>172</v>
      </c>
      <c r="E175" s="37">
        <f t="shared" si="11"/>
        <v>651.88</v>
      </c>
      <c r="F175" s="38">
        <f t="shared" si="12"/>
        <v>9.8285714285714292</v>
      </c>
    </row>
    <row r="176" spans="2:6" x14ac:dyDescent="0.45">
      <c r="B176" s="35">
        <v>17.3</v>
      </c>
      <c r="C176" s="41">
        <v>1.0698000000000001</v>
      </c>
      <c r="D176" s="37">
        <f t="shared" si="10"/>
        <v>173</v>
      </c>
      <c r="E176" s="37">
        <f t="shared" si="11"/>
        <v>655.67</v>
      </c>
      <c r="F176" s="38">
        <f t="shared" si="12"/>
        <v>9.8857142857142861</v>
      </c>
    </row>
    <row r="177" spans="2:6" x14ac:dyDescent="0.45">
      <c r="B177" s="35">
        <v>17.399999999999999</v>
      </c>
      <c r="C177" s="41">
        <v>1.0702</v>
      </c>
      <c r="D177" s="37">
        <f t="shared" si="10"/>
        <v>174</v>
      </c>
      <c r="E177" s="37">
        <f t="shared" si="11"/>
        <v>659.46</v>
      </c>
      <c r="F177" s="38">
        <f t="shared" si="12"/>
        <v>9.9428571428571431</v>
      </c>
    </row>
    <row r="178" spans="2:6" x14ac:dyDescent="0.45">
      <c r="B178" s="35">
        <v>17.5</v>
      </c>
      <c r="C178" s="41">
        <v>1.0707</v>
      </c>
      <c r="D178" s="37">
        <f t="shared" si="10"/>
        <v>175</v>
      </c>
      <c r="E178" s="37">
        <f t="shared" si="11"/>
        <v>663.25</v>
      </c>
      <c r="F178" s="38">
        <f t="shared" si="12"/>
        <v>10</v>
      </c>
    </row>
    <row r="179" spans="2:6" x14ac:dyDescent="0.45">
      <c r="B179" s="35">
        <v>17.600000000000001</v>
      </c>
      <c r="C179" s="41">
        <v>1.0710999999999999</v>
      </c>
      <c r="D179" s="37">
        <f t="shared" si="10"/>
        <v>176</v>
      </c>
      <c r="E179" s="37">
        <f t="shared" si="11"/>
        <v>667.04</v>
      </c>
      <c r="F179" s="38">
        <f t="shared" si="12"/>
        <v>10.057142857142857</v>
      </c>
    </row>
    <row r="180" spans="2:6" x14ac:dyDescent="0.45">
      <c r="B180" s="35">
        <v>17.7</v>
      </c>
      <c r="C180" s="41">
        <v>1.0714999999999999</v>
      </c>
      <c r="D180" s="37">
        <f t="shared" si="10"/>
        <v>177</v>
      </c>
      <c r="E180" s="37">
        <f t="shared" si="11"/>
        <v>670.83</v>
      </c>
      <c r="F180" s="38">
        <f t="shared" si="12"/>
        <v>10.114285714285714</v>
      </c>
    </row>
    <row r="181" spans="2:6" x14ac:dyDescent="0.45">
      <c r="B181" s="35">
        <v>17.8</v>
      </c>
      <c r="C181" s="41">
        <v>1.0720000000000001</v>
      </c>
      <c r="D181" s="37">
        <f t="shared" si="10"/>
        <v>178</v>
      </c>
      <c r="E181" s="37">
        <f t="shared" si="11"/>
        <v>674.62</v>
      </c>
      <c r="F181" s="38">
        <f t="shared" si="12"/>
        <v>10.171428571428571</v>
      </c>
    </row>
    <row r="182" spans="2:6" x14ac:dyDescent="0.45">
      <c r="B182" s="35">
        <v>17.899999999999999</v>
      </c>
      <c r="C182" s="41">
        <v>1.0724</v>
      </c>
      <c r="D182" s="37">
        <f t="shared" si="10"/>
        <v>179</v>
      </c>
      <c r="E182" s="37">
        <f t="shared" si="11"/>
        <v>678.41</v>
      </c>
      <c r="F182" s="38">
        <f t="shared" si="12"/>
        <v>10.228571428571428</v>
      </c>
    </row>
    <row r="183" spans="2:6" x14ac:dyDescent="0.45">
      <c r="B183" s="35">
        <v>18</v>
      </c>
      <c r="C183" s="41">
        <v>1.0729</v>
      </c>
      <c r="D183" s="37">
        <f t="shared" si="10"/>
        <v>180</v>
      </c>
      <c r="E183" s="37">
        <f t="shared" si="11"/>
        <v>682.2</v>
      </c>
      <c r="F183" s="38">
        <f t="shared" si="12"/>
        <v>10.285714285714286</v>
      </c>
    </row>
    <row r="184" spans="2:6" x14ac:dyDescent="0.45">
      <c r="B184" s="35">
        <v>18.100000000000001</v>
      </c>
      <c r="C184" s="41">
        <v>1.0732999999999999</v>
      </c>
      <c r="D184" s="37">
        <f t="shared" si="10"/>
        <v>181</v>
      </c>
      <c r="E184" s="37">
        <f t="shared" si="11"/>
        <v>685.99</v>
      </c>
      <c r="F184" s="38">
        <f t="shared" si="12"/>
        <v>10.342857142857143</v>
      </c>
    </row>
    <row r="185" spans="2:6" x14ac:dyDescent="0.45">
      <c r="B185" s="35">
        <v>18.2</v>
      </c>
      <c r="C185" s="41">
        <v>1.0737000000000001</v>
      </c>
      <c r="D185" s="37">
        <f t="shared" si="10"/>
        <v>182</v>
      </c>
      <c r="E185" s="37">
        <f t="shared" si="11"/>
        <v>689.78</v>
      </c>
      <c r="F185" s="38">
        <f t="shared" si="12"/>
        <v>10.4</v>
      </c>
    </row>
    <row r="186" spans="2:6" x14ac:dyDescent="0.45">
      <c r="B186" s="35">
        <v>18.3</v>
      </c>
      <c r="C186" s="41">
        <v>1.0742</v>
      </c>
      <c r="D186" s="37">
        <f t="shared" si="10"/>
        <v>183</v>
      </c>
      <c r="E186" s="37">
        <f t="shared" si="11"/>
        <v>693.57</v>
      </c>
      <c r="F186" s="38">
        <f t="shared" si="12"/>
        <v>10.457142857142857</v>
      </c>
    </row>
    <row r="187" spans="2:6" x14ac:dyDescent="0.45">
      <c r="B187" s="35">
        <v>18.399999999999999</v>
      </c>
      <c r="C187" s="41">
        <v>1.0746</v>
      </c>
      <c r="D187" s="37">
        <f t="shared" si="10"/>
        <v>184</v>
      </c>
      <c r="E187" s="37">
        <f t="shared" si="11"/>
        <v>697.36</v>
      </c>
      <c r="F187" s="38">
        <f t="shared" si="12"/>
        <v>10.514285714285714</v>
      </c>
    </row>
    <row r="188" spans="2:6" x14ac:dyDescent="0.45">
      <c r="B188" s="35">
        <v>18.5</v>
      </c>
      <c r="C188" s="41">
        <v>1.0750999999999999</v>
      </c>
      <c r="D188" s="37">
        <f t="shared" si="10"/>
        <v>185</v>
      </c>
      <c r="E188" s="37">
        <f t="shared" si="11"/>
        <v>701.15</v>
      </c>
      <c r="F188" s="38">
        <f t="shared" si="12"/>
        <v>10.571428571428571</v>
      </c>
    </row>
    <row r="189" spans="2:6" x14ac:dyDescent="0.45">
      <c r="B189" s="35">
        <v>18.600000000000001</v>
      </c>
      <c r="C189" s="41">
        <v>1.0754999999999999</v>
      </c>
      <c r="D189" s="37">
        <f t="shared" si="10"/>
        <v>186</v>
      </c>
      <c r="E189" s="37">
        <f t="shared" si="11"/>
        <v>704.94</v>
      </c>
      <c r="F189" s="38">
        <f t="shared" si="12"/>
        <v>10.628571428571428</v>
      </c>
    </row>
    <row r="190" spans="2:6" x14ac:dyDescent="0.45">
      <c r="B190" s="35">
        <v>18.7</v>
      </c>
      <c r="C190" s="41">
        <v>1.0760000000000001</v>
      </c>
      <c r="D190" s="37">
        <f t="shared" si="10"/>
        <v>187</v>
      </c>
      <c r="E190" s="37">
        <f t="shared" si="11"/>
        <v>708.73</v>
      </c>
      <c r="F190" s="38">
        <f t="shared" si="12"/>
        <v>10.685714285714285</v>
      </c>
    </row>
    <row r="191" spans="2:6" x14ac:dyDescent="0.45">
      <c r="B191" s="35">
        <v>18.8</v>
      </c>
      <c r="C191" s="41">
        <v>1.0764</v>
      </c>
      <c r="D191" s="37">
        <f t="shared" si="10"/>
        <v>188</v>
      </c>
      <c r="E191" s="37">
        <f t="shared" si="11"/>
        <v>712.52</v>
      </c>
      <c r="F191" s="38">
        <f t="shared" si="12"/>
        <v>10.742857142857142</v>
      </c>
    </row>
    <row r="192" spans="2:6" x14ac:dyDescent="0.45">
      <c r="B192" s="35">
        <v>18.899999999999999</v>
      </c>
      <c r="C192" s="41">
        <v>1.0768</v>
      </c>
      <c r="D192" s="37">
        <f t="shared" si="10"/>
        <v>189</v>
      </c>
      <c r="E192" s="37">
        <f t="shared" si="11"/>
        <v>716.31000000000006</v>
      </c>
      <c r="F192" s="38">
        <f t="shared" si="12"/>
        <v>10.8</v>
      </c>
    </row>
    <row r="193" spans="2:6" x14ac:dyDescent="0.45">
      <c r="B193" s="35">
        <v>19</v>
      </c>
      <c r="C193" s="41">
        <v>1.0772999999999999</v>
      </c>
      <c r="D193" s="37">
        <f t="shared" si="10"/>
        <v>190</v>
      </c>
      <c r="E193" s="37">
        <f t="shared" si="11"/>
        <v>720.1</v>
      </c>
      <c r="F193" s="38">
        <f t="shared" si="12"/>
        <v>10.857142857142858</v>
      </c>
    </row>
    <row r="194" spans="2:6" x14ac:dyDescent="0.45">
      <c r="B194" s="35">
        <v>19.100000000000001</v>
      </c>
      <c r="C194" s="41">
        <v>1.0777000000000001</v>
      </c>
      <c r="D194" s="37">
        <f t="shared" si="10"/>
        <v>191</v>
      </c>
      <c r="E194" s="37">
        <f t="shared" si="11"/>
        <v>723.89</v>
      </c>
      <c r="F194" s="38">
        <f t="shared" si="12"/>
        <v>10.914285714285715</v>
      </c>
    </row>
    <row r="195" spans="2:6" x14ac:dyDescent="0.45">
      <c r="B195" s="35">
        <v>19.2</v>
      </c>
      <c r="C195" s="41">
        <v>1.0782</v>
      </c>
      <c r="D195" s="37">
        <f t="shared" si="10"/>
        <v>192</v>
      </c>
      <c r="E195" s="37">
        <f t="shared" si="11"/>
        <v>727.68000000000006</v>
      </c>
      <c r="F195" s="38">
        <f t="shared" si="12"/>
        <v>10.971428571428572</v>
      </c>
    </row>
    <row r="196" spans="2:6" x14ac:dyDescent="0.45">
      <c r="B196" s="35">
        <v>19.3</v>
      </c>
      <c r="C196" s="41">
        <v>1.0786</v>
      </c>
      <c r="D196" s="37">
        <f t="shared" ref="D196:D259" si="13">B196*10</f>
        <v>193</v>
      </c>
      <c r="E196" s="37">
        <f t="shared" ref="E196:E259" si="14">D196*3.79</f>
        <v>731.47</v>
      </c>
      <c r="F196" s="38">
        <f t="shared" ref="F196:F259" si="15">D196/17.5</f>
        <v>11.028571428571428</v>
      </c>
    </row>
    <row r="197" spans="2:6" x14ac:dyDescent="0.45">
      <c r="B197" s="35">
        <v>19.399999999999999</v>
      </c>
      <c r="C197" s="41">
        <v>1.0790999999999999</v>
      </c>
      <c r="D197" s="37">
        <f t="shared" si="13"/>
        <v>194</v>
      </c>
      <c r="E197" s="37">
        <f t="shared" si="14"/>
        <v>735.26</v>
      </c>
      <c r="F197" s="38">
        <f t="shared" si="15"/>
        <v>11.085714285714285</v>
      </c>
    </row>
    <row r="198" spans="2:6" x14ac:dyDescent="0.45">
      <c r="B198" s="35">
        <v>19.5</v>
      </c>
      <c r="C198" s="41">
        <v>1.0794999999999999</v>
      </c>
      <c r="D198" s="37">
        <f t="shared" si="13"/>
        <v>195</v>
      </c>
      <c r="E198" s="37">
        <f t="shared" si="14"/>
        <v>739.05</v>
      </c>
      <c r="F198" s="38">
        <f t="shared" si="15"/>
        <v>11.142857142857142</v>
      </c>
    </row>
    <row r="199" spans="2:6" x14ac:dyDescent="0.45">
      <c r="B199" s="35">
        <v>19.600000000000001</v>
      </c>
      <c r="C199" s="41">
        <v>1.08</v>
      </c>
      <c r="D199" s="37">
        <f t="shared" si="13"/>
        <v>196</v>
      </c>
      <c r="E199" s="37">
        <f t="shared" si="14"/>
        <v>742.84</v>
      </c>
      <c r="F199" s="38">
        <f t="shared" si="15"/>
        <v>11.2</v>
      </c>
    </row>
    <row r="200" spans="2:6" x14ac:dyDescent="0.45">
      <c r="B200" s="35">
        <v>19.7</v>
      </c>
      <c r="C200" s="41">
        <v>1.0804</v>
      </c>
      <c r="D200" s="37">
        <f t="shared" si="13"/>
        <v>197</v>
      </c>
      <c r="E200" s="37">
        <f t="shared" si="14"/>
        <v>746.63</v>
      </c>
      <c r="F200" s="38">
        <f t="shared" si="15"/>
        <v>11.257142857142858</v>
      </c>
    </row>
    <row r="201" spans="2:6" x14ac:dyDescent="0.45">
      <c r="B201" s="35">
        <v>19.8</v>
      </c>
      <c r="C201" s="41">
        <v>1.0809</v>
      </c>
      <c r="D201" s="37">
        <f t="shared" si="13"/>
        <v>198</v>
      </c>
      <c r="E201" s="37">
        <f t="shared" si="14"/>
        <v>750.42</v>
      </c>
      <c r="F201" s="38">
        <f t="shared" si="15"/>
        <v>11.314285714285715</v>
      </c>
    </row>
    <row r="202" spans="2:6" x14ac:dyDescent="0.45">
      <c r="B202" s="35">
        <v>19.899999999999999</v>
      </c>
      <c r="C202" s="41">
        <v>1.0812999999999999</v>
      </c>
      <c r="D202" s="37">
        <f t="shared" si="13"/>
        <v>199</v>
      </c>
      <c r="E202" s="37">
        <f t="shared" si="14"/>
        <v>754.21</v>
      </c>
      <c r="F202" s="38">
        <f t="shared" si="15"/>
        <v>11.371428571428572</v>
      </c>
    </row>
    <row r="203" spans="2:6" x14ac:dyDescent="0.45">
      <c r="B203" s="35">
        <v>20</v>
      </c>
      <c r="C203" s="41">
        <v>1.0818000000000001</v>
      </c>
      <c r="D203" s="37">
        <f t="shared" si="13"/>
        <v>200</v>
      </c>
      <c r="E203" s="37">
        <f t="shared" si="14"/>
        <v>758</v>
      </c>
      <c r="F203" s="38">
        <f t="shared" si="15"/>
        <v>11.428571428571429</v>
      </c>
    </row>
    <row r="204" spans="2:6" x14ac:dyDescent="0.45">
      <c r="B204" s="35">
        <v>20.100000000000001</v>
      </c>
      <c r="C204" s="41">
        <v>1.0822000000000001</v>
      </c>
      <c r="D204" s="37">
        <f t="shared" si="13"/>
        <v>201</v>
      </c>
      <c r="E204" s="37">
        <f t="shared" si="14"/>
        <v>761.79</v>
      </c>
      <c r="F204" s="38">
        <f t="shared" si="15"/>
        <v>11.485714285714286</v>
      </c>
    </row>
    <row r="205" spans="2:6" x14ac:dyDescent="0.45">
      <c r="B205" s="35">
        <v>20.2</v>
      </c>
      <c r="C205" s="41">
        <v>1.0827</v>
      </c>
      <c r="D205" s="37">
        <f t="shared" si="13"/>
        <v>202</v>
      </c>
      <c r="E205" s="37">
        <f t="shared" si="14"/>
        <v>765.58</v>
      </c>
      <c r="F205" s="38">
        <f t="shared" si="15"/>
        <v>11.542857142857143</v>
      </c>
    </row>
    <row r="206" spans="2:6" x14ac:dyDescent="0.45">
      <c r="B206" s="35">
        <v>20.3</v>
      </c>
      <c r="C206" s="41">
        <v>1.0831</v>
      </c>
      <c r="D206" s="37">
        <f t="shared" si="13"/>
        <v>203</v>
      </c>
      <c r="E206" s="37">
        <f t="shared" si="14"/>
        <v>769.37</v>
      </c>
      <c r="F206" s="38">
        <f t="shared" si="15"/>
        <v>11.6</v>
      </c>
    </row>
    <row r="207" spans="2:6" x14ac:dyDescent="0.45">
      <c r="B207" s="35">
        <v>20.399999999999999</v>
      </c>
      <c r="C207" s="41">
        <v>1.0835999999999999</v>
      </c>
      <c r="D207" s="37">
        <f t="shared" si="13"/>
        <v>204</v>
      </c>
      <c r="E207" s="37">
        <f t="shared" si="14"/>
        <v>773.16</v>
      </c>
      <c r="F207" s="38">
        <f t="shared" si="15"/>
        <v>11.657142857142857</v>
      </c>
    </row>
    <row r="208" spans="2:6" x14ac:dyDescent="0.45">
      <c r="B208" s="35">
        <v>20.5</v>
      </c>
      <c r="C208" s="41">
        <v>1.0840000000000001</v>
      </c>
      <c r="D208" s="37">
        <f t="shared" si="13"/>
        <v>205</v>
      </c>
      <c r="E208" s="37">
        <f t="shared" si="14"/>
        <v>776.95</v>
      </c>
      <c r="F208" s="38">
        <f t="shared" si="15"/>
        <v>11.714285714285714</v>
      </c>
    </row>
    <row r="209" spans="2:6" x14ac:dyDescent="0.45">
      <c r="B209" s="35">
        <v>20.6</v>
      </c>
      <c r="C209" s="41">
        <v>1.0845</v>
      </c>
      <c r="D209" s="37">
        <f t="shared" si="13"/>
        <v>206</v>
      </c>
      <c r="E209" s="37">
        <f t="shared" si="14"/>
        <v>780.74</v>
      </c>
      <c r="F209" s="38">
        <f t="shared" si="15"/>
        <v>11.771428571428572</v>
      </c>
    </row>
    <row r="210" spans="2:6" x14ac:dyDescent="0.45">
      <c r="B210" s="35">
        <v>20.7</v>
      </c>
      <c r="C210" s="41">
        <v>1.0849</v>
      </c>
      <c r="D210" s="37">
        <f t="shared" si="13"/>
        <v>207</v>
      </c>
      <c r="E210" s="37">
        <f t="shared" si="14"/>
        <v>784.53</v>
      </c>
      <c r="F210" s="38">
        <f t="shared" si="15"/>
        <v>11.828571428571429</v>
      </c>
    </row>
    <row r="211" spans="2:6" x14ac:dyDescent="0.45">
      <c r="B211" s="35">
        <v>20.8</v>
      </c>
      <c r="C211" s="41">
        <v>1.0853999999999999</v>
      </c>
      <c r="D211" s="37">
        <f t="shared" si="13"/>
        <v>208</v>
      </c>
      <c r="E211" s="37">
        <f t="shared" si="14"/>
        <v>788.32</v>
      </c>
      <c r="F211" s="38">
        <f t="shared" si="15"/>
        <v>11.885714285714286</v>
      </c>
    </row>
    <row r="212" spans="2:6" x14ac:dyDescent="0.45">
      <c r="B212" s="35">
        <v>20.9</v>
      </c>
      <c r="C212" s="41">
        <v>1.0858000000000001</v>
      </c>
      <c r="D212" s="37">
        <f t="shared" si="13"/>
        <v>209</v>
      </c>
      <c r="E212" s="37">
        <f t="shared" si="14"/>
        <v>792.11</v>
      </c>
      <c r="F212" s="38">
        <f t="shared" si="15"/>
        <v>11.942857142857143</v>
      </c>
    </row>
    <row r="213" spans="2:6" x14ac:dyDescent="0.45">
      <c r="B213" s="35">
        <v>21</v>
      </c>
      <c r="C213" s="41">
        <v>1.0863</v>
      </c>
      <c r="D213" s="37">
        <f t="shared" si="13"/>
        <v>210</v>
      </c>
      <c r="E213" s="37">
        <f t="shared" si="14"/>
        <v>795.9</v>
      </c>
      <c r="F213" s="38">
        <f t="shared" si="15"/>
        <v>12</v>
      </c>
    </row>
    <row r="214" spans="2:6" x14ac:dyDescent="0.45">
      <c r="B214" s="35">
        <v>21.1</v>
      </c>
      <c r="C214" s="41">
        <v>1.0867</v>
      </c>
      <c r="D214" s="37">
        <f t="shared" si="13"/>
        <v>211</v>
      </c>
      <c r="E214" s="37">
        <f t="shared" si="14"/>
        <v>799.69</v>
      </c>
      <c r="F214" s="38">
        <f t="shared" si="15"/>
        <v>12.057142857142857</v>
      </c>
    </row>
    <row r="215" spans="2:6" x14ac:dyDescent="0.45">
      <c r="B215" s="35">
        <v>21.2</v>
      </c>
      <c r="C215" s="41">
        <v>1.0871999999999999</v>
      </c>
      <c r="D215" s="37">
        <f t="shared" si="13"/>
        <v>212</v>
      </c>
      <c r="E215" s="37">
        <f t="shared" si="14"/>
        <v>803.48</v>
      </c>
      <c r="F215" s="38">
        <f t="shared" si="15"/>
        <v>12.114285714285714</v>
      </c>
    </row>
    <row r="216" spans="2:6" x14ac:dyDescent="0.45">
      <c r="B216" s="35">
        <v>21.3</v>
      </c>
      <c r="C216" s="41">
        <v>1.0875999999999999</v>
      </c>
      <c r="D216" s="37">
        <f t="shared" si="13"/>
        <v>213</v>
      </c>
      <c r="E216" s="37">
        <f t="shared" si="14"/>
        <v>807.27</v>
      </c>
      <c r="F216" s="38">
        <f t="shared" si="15"/>
        <v>12.171428571428571</v>
      </c>
    </row>
    <row r="217" spans="2:6" x14ac:dyDescent="0.45">
      <c r="B217" s="35">
        <v>21.4</v>
      </c>
      <c r="C217" s="41">
        <v>1.0881000000000001</v>
      </c>
      <c r="D217" s="37">
        <f t="shared" si="13"/>
        <v>214</v>
      </c>
      <c r="E217" s="37">
        <f t="shared" si="14"/>
        <v>811.06000000000006</v>
      </c>
      <c r="F217" s="38">
        <f t="shared" si="15"/>
        <v>12.228571428571428</v>
      </c>
    </row>
    <row r="218" spans="2:6" x14ac:dyDescent="0.45">
      <c r="B218" s="35">
        <v>21.5</v>
      </c>
      <c r="C218" s="41">
        <v>1.0885</v>
      </c>
      <c r="D218" s="37">
        <f t="shared" si="13"/>
        <v>215</v>
      </c>
      <c r="E218" s="37">
        <f t="shared" si="14"/>
        <v>814.85</v>
      </c>
      <c r="F218" s="38">
        <f t="shared" si="15"/>
        <v>12.285714285714286</v>
      </c>
    </row>
    <row r="219" spans="2:6" x14ac:dyDescent="0.45">
      <c r="B219" s="35">
        <v>21.6</v>
      </c>
      <c r="C219" s="41">
        <v>1.089</v>
      </c>
      <c r="D219" s="37">
        <f t="shared" si="13"/>
        <v>216</v>
      </c>
      <c r="E219" s="37">
        <f t="shared" si="14"/>
        <v>818.64</v>
      </c>
      <c r="F219" s="38">
        <f t="shared" si="15"/>
        <v>12.342857142857143</v>
      </c>
    </row>
    <row r="220" spans="2:6" x14ac:dyDescent="0.45">
      <c r="B220" s="35">
        <v>21.7</v>
      </c>
      <c r="C220" s="41">
        <v>1.0894999999999999</v>
      </c>
      <c r="D220" s="37">
        <f t="shared" si="13"/>
        <v>217</v>
      </c>
      <c r="E220" s="37">
        <f t="shared" si="14"/>
        <v>822.43000000000006</v>
      </c>
      <c r="F220" s="38">
        <f t="shared" si="15"/>
        <v>12.4</v>
      </c>
    </row>
    <row r="221" spans="2:6" x14ac:dyDescent="0.45">
      <c r="B221" s="35">
        <v>21.8</v>
      </c>
      <c r="C221" s="41">
        <v>1.0899000000000001</v>
      </c>
      <c r="D221" s="37">
        <f t="shared" si="13"/>
        <v>218</v>
      </c>
      <c r="E221" s="37">
        <f t="shared" si="14"/>
        <v>826.22</v>
      </c>
      <c r="F221" s="38">
        <f t="shared" si="15"/>
        <v>12.457142857142857</v>
      </c>
    </row>
    <row r="222" spans="2:6" x14ac:dyDescent="0.45">
      <c r="B222" s="35">
        <v>21.9</v>
      </c>
      <c r="C222" s="41">
        <v>1.0904</v>
      </c>
      <c r="D222" s="37">
        <f t="shared" si="13"/>
        <v>219</v>
      </c>
      <c r="E222" s="37">
        <f t="shared" si="14"/>
        <v>830.01</v>
      </c>
      <c r="F222" s="38">
        <f t="shared" si="15"/>
        <v>12.514285714285714</v>
      </c>
    </row>
    <row r="223" spans="2:6" x14ac:dyDescent="0.45">
      <c r="B223" s="35">
        <v>22</v>
      </c>
      <c r="C223" s="41">
        <v>1.0908</v>
      </c>
      <c r="D223" s="37">
        <f t="shared" si="13"/>
        <v>220</v>
      </c>
      <c r="E223" s="37">
        <f t="shared" si="14"/>
        <v>833.8</v>
      </c>
      <c r="F223" s="38">
        <f t="shared" si="15"/>
        <v>12.571428571428571</v>
      </c>
    </row>
    <row r="224" spans="2:6" x14ac:dyDescent="0.45">
      <c r="B224" s="35">
        <v>22.1</v>
      </c>
      <c r="C224" s="41">
        <v>1.0912999999999999</v>
      </c>
      <c r="D224" s="37">
        <f t="shared" si="13"/>
        <v>221</v>
      </c>
      <c r="E224" s="37">
        <f t="shared" si="14"/>
        <v>837.59</v>
      </c>
      <c r="F224" s="38">
        <f t="shared" si="15"/>
        <v>12.628571428571428</v>
      </c>
    </row>
    <row r="225" spans="2:6" x14ac:dyDescent="0.45">
      <c r="B225" s="35">
        <v>22.2</v>
      </c>
      <c r="C225" s="41">
        <v>1.0916999999999999</v>
      </c>
      <c r="D225" s="37">
        <f t="shared" si="13"/>
        <v>222</v>
      </c>
      <c r="E225" s="37">
        <f t="shared" si="14"/>
        <v>841.38</v>
      </c>
      <c r="F225" s="38">
        <f t="shared" si="15"/>
        <v>12.685714285714285</v>
      </c>
    </row>
    <row r="226" spans="2:6" x14ac:dyDescent="0.45">
      <c r="B226" s="35">
        <v>22.3</v>
      </c>
      <c r="C226" s="41">
        <v>1.0922000000000001</v>
      </c>
      <c r="D226" s="37">
        <f t="shared" si="13"/>
        <v>223</v>
      </c>
      <c r="E226" s="37">
        <f t="shared" si="14"/>
        <v>845.17</v>
      </c>
      <c r="F226" s="38">
        <f t="shared" si="15"/>
        <v>12.742857142857142</v>
      </c>
    </row>
    <row r="227" spans="2:6" x14ac:dyDescent="0.45">
      <c r="B227" s="35">
        <v>22.4</v>
      </c>
      <c r="C227" s="41">
        <v>1.0927</v>
      </c>
      <c r="D227" s="37">
        <f t="shared" si="13"/>
        <v>224</v>
      </c>
      <c r="E227" s="37">
        <f t="shared" si="14"/>
        <v>848.96</v>
      </c>
      <c r="F227" s="38">
        <f t="shared" si="15"/>
        <v>12.8</v>
      </c>
    </row>
    <row r="228" spans="2:6" x14ac:dyDescent="0.45">
      <c r="B228" s="35">
        <v>22.5</v>
      </c>
      <c r="C228" s="41">
        <v>1.0931</v>
      </c>
      <c r="D228" s="37">
        <f t="shared" si="13"/>
        <v>225</v>
      </c>
      <c r="E228" s="37">
        <f t="shared" si="14"/>
        <v>852.75</v>
      </c>
      <c r="F228" s="38">
        <f t="shared" si="15"/>
        <v>12.857142857142858</v>
      </c>
    </row>
    <row r="229" spans="2:6" x14ac:dyDescent="0.45">
      <c r="B229" s="35">
        <v>22.6</v>
      </c>
      <c r="C229" s="41">
        <v>1.0935999999999999</v>
      </c>
      <c r="D229" s="37">
        <f t="shared" si="13"/>
        <v>226</v>
      </c>
      <c r="E229" s="37">
        <f t="shared" si="14"/>
        <v>856.54</v>
      </c>
      <c r="F229" s="38">
        <f t="shared" si="15"/>
        <v>12.914285714285715</v>
      </c>
    </row>
    <row r="230" spans="2:6" x14ac:dyDescent="0.45">
      <c r="B230" s="35">
        <v>22.7</v>
      </c>
      <c r="C230" s="41">
        <v>1.0940000000000001</v>
      </c>
      <c r="D230" s="37">
        <f t="shared" si="13"/>
        <v>227</v>
      </c>
      <c r="E230" s="37">
        <f t="shared" si="14"/>
        <v>860.33</v>
      </c>
      <c r="F230" s="38">
        <f t="shared" si="15"/>
        <v>12.971428571428572</v>
      </c>
    </row>
    <row r="231" spans="2:6" x14ac:dyDescent="0.45">
      <c r="B231" s="35">
        <v>22.8</v>
      </c>
      <c r="C231" s="41">
        <v>1.0945</v>
      </c>
      <c r="D231" s="37">
        <f t="shared" si="13"/>
        <v>228</v>
      </c>
      <c r="E231" s="37">
        <f t="shared" si="14"/>
        <v>864.12</v>
      </c>
      <c r="F231" s="38">
        <f t="shared" si="15"/>
        <v>13.028571428571428</v>
      </c>
    </row>
    <row r="232" spans="2:6" x14ac:dyDescent="0.45">
      <c r="B232" s="35">
        <v>22.9</v>
      </c>
      <c r="C232" s="41">
        <v>1.095</v>
      </c>
      <c r="D232" s="37">
        <f t="shared" si="13"/>
        <v>229</v>
      </c>
      <c r="E232" s="37">
        <f t="shared" si="14"/>
        <v>867.91</v>
      </c>
      <c r="F232" s="38">
        <f t="shared" si="15"/>
        <v>13.085714285714285</v>
      </c>
    </row>
    <row r="233" spans="2:6" x14ac:dyDescent="0.45">
      <c r="B233" s="35">
        <v>23</v>
      </c>
      <c r="C233" s="41">
        <v>1.0953999999999999</v>
      </c>
      <c r="D233" s="37">
        <f t="shared" si="13"/>
        <v>230</v>
      </c>
      <c r="E233" s="37">
        <f t="shared" si="14"/>
        <v>871.7</v>
      </c>
      <c r="F233" s="38">
        <f t="shared" si="15"/>
        <v>13.142857142857142</v>
      </c>
    </row>
    <row r="234" spans="2:6" x14ac:dyDescent="0.45">
      <c r="B234" s="35">
        <v>23.1</v>
      </c>
      <c r="C234" s="41">
        <v>1.0959000000000001</v>
      </c>
      <c r="D234" s="37">
        <f t="shared" si="13"/>
        <v>231</v>
      </c>
      <c r="E234" s="37">
        <f t="shared" si="14"/>
        <v>875.49</v>
      </c>
      <c r="F234" s="38">
        <f t="shared" si="15"/>
        <v>13.2</v>
      </c>
    </row>
    <row r="235" spans="2:6" x14ac:dyDescent="0.45">
      <c r="B235" s="35">
        <v>23.2</v>
      </c>
      <c r="C235" s="41">
        <v>1.0964</v>
      </c>
      <c r="D235" s="37">
        <f t="shared" si="13"/>
        <v>232</v>
      </c>
      <c r="E235" s="37">
        <f t="shared" si="14"/>
        <v>879.28</v>
      </c>
      <c r="F235" s="38">
        <f t="shared" si="15"/>
        <v>13.257142857142858</v>
      </c>
    </row>
    <row r="236" spans="2:6" x14ac:dyDescent="0.45">
      <c r="B236" s="35">
        <v>23.3</v>
      </c>
      <c r="C236" s="41">
        <v>1.0968</v>
      </c>
      <c r="D236" s="37">
        <f t="shared" si="13"/>
        <v>233</v>
      </c>
      <c r="E236" s="37">
        <f t="shared" si="14"/>
        <v>883.07</v>
      </c>
      <c r="F236" s="38">
        <f t="shared" si="15"/>
        <v>13.314285714285715</v>
      </c>
    </row>
    <row r="237" spans="2:6" x14ac:dyDescent="0.45">
      <c r="B237" s="35">
        <v>23.4</v>
      </c>
      <c r="C237" s="41">
        <v>1.0972999999999999</v>
      </c>
      <c r="D237" s="37">
        <f t="shared" si="13"/>
        <v>234</v>
      </c>
      <c r="E237" s="37">
        <f t="shared" si="14"/>
        <v>886.86</v>
      </c>
      <c r="F237" s="38">
        <f t="shared" si="15"/>
        <v>13.371428571428572</v>
      </c>
    </row>
    <row r="238" spans="2:6" x14ac:dyDescent="0.45">
      <c r="B238" s="35">
        <v>23.5</v>
      </c>
      <c r="C238" s="41">
        <v>1.0976999999999999</v>
      </c>
      <c r="D238" s="37">
        <f t="shared" si="13"/>
        <v>235</v>
      </c>
      <c r="E238" s="37">
        <f t="shared" si="14"/>
        <v>890.65</v>
      </c>
      <c r="F238" s="38">
        <f t="shared" si="15"/>
        <v>13.428571428571429</v>
      </c>
    </row>
    <row r="239" spans="2:6" x14ac:dyDescent="0.45">
      <c r="B239" s="35">
        <v>23.6</v>
      </c>
      <c r="C239" s="41">
        <v>1.0982000000000001</v>
      </c>
      <c r="D239" s="37">
        <f t="shared" si="13"/>
        <v>236</v>
      </c>
      <c r="E239" s="37">
        <f t="shared" si="14"/>
        <v>894.44</v>
      </c>
      <c r="F239" s="38">
        <f t="shared" si="15"/>
        <v>13.485714285714286</v>
      </c>
    </row>
    <row r="240" spans="2:6" x14ac:dyDescent="0.45">
      <c r="B240" s="35">
        <v>23.7</v>
      </c>
      <c r="C240" s="41">
        <v>1.0987</v>
      </c>
      <c r="D240" s="37">
        <f t="shared" si="13"/>
        <v>237</v>
      </c>
      <c r="E240" s="37">
        <f t="shared" si="14"/>
        <v>898.23</v>
      </c>
      <c r="F240" s="38">
        <f t="shared" si="15"/>
        <v>13.542857142857143</v>
      </c>
    </row>
    <row r="241" spans="2:8" x14ac:dyDescent="0.45">
      <c r="B241" s="35">
        <v>23.8</v>
      </c>
      <c r="C241" s="41">
        <v>1.0991</v>
      </c>
      <c r="D241" s="37">
        <f t="shared" si="13"/>
        <v>238</v>
      </c>
      <c r="E241" s="37">
        <f t="shared" si="14"/>
        <v>902.02</v>
      </c>
      <c r="F241" s="38">
        <f t="shared" si="15"/>
        <v>13.6</v>
      </c>
    </row>
    <row r="242" spans="2:8" x14ac:dyDescent="0.45">
      <c r="B242" s="35">
        <v>23.9</v>
      </c>
      <c r="C242" s="41">
        <v>1.0995999999999999</v>
      </c>
      <c r="D242" s="37">
        <f t="shared" si="13"/>
        <v>239</v>
      </c>
      <c r="E242" s="37">
        <f t="shared" si="14"/>
        <v>905.81000000000006</v>
      </c>
      <c r="F242" s="38">
        <f t="shared" si="15"/>
        <v>13.657142857142857</v>
      </c>
    </row>
    <row r="243" spans="2:8" x14ac:dyDescent="0.45">
      <c r="B243" s="35">
        <v>24</v>
      </c>
      <c r="C243" s="41">
        <v>1.1001000000000001</v>
      </c>
      <c r="D243" s="37">
        <f t="shared" si="13"/>
        <v>240</v>
      </c>
      <c r="E243" s="37">
        <f t="shared" si="14"/>
        <v>909.6</v>
      </c>
      <c r="F243" s="38">
        <f t="shared" si="15"/>
        <v>13.714285714285714</v>
      </c>
    </row>
    <row r="244" spans="2:8" x14ac:dyDescent="0.45">
      <c r="B244" s="35">
        <v>24.1</v>
      </c>
      <c r="C244" s="41">
        <v>1.1005</v>
      </c>
      <c r="D244" s="37">
        <f t="shared" si="13"/>
        <v>241</v>
      </c>
      <c r="E244" s="37">
        <f t="shared" si="14"/>
        <v>913.39</v>
      </c>
      <c r="F244" s="38">
        <f t="shared" si="15"/>
        <v>13.771428571428572</v>
      </c>
    </row>
    <row r="245" spans="2:8" x14ac:dyDescent="0.45">
      <c r="B245" s="35">
        <v>24.2</v>
      </c>
      <c r="C245" s="41">
        <v>1.101</v>
      </c>
      <c r="D245" s="37">
        <f t="shared" si="13"/>
        <v>242</v>
      </c>
      <c r="E245" s="37">
        <f t="shared" si="14"/>
        <v>917.18000000000006</v>
      </c>
      <c r="F245" s="38">
        <f t="shared" si="15"/>
        <v>13.828571428571429</v>
      </c>
    </row>
    <row r="246" spans="2:8" x14ac:dyDescent="0.45">
      <c r="B246" s="35">
        <v>24.3</v>
      </c>
      <c r="C246" s="41">
        <v>1.1014999999999999</v>
      </c>
      <c r="D246" s="37">
        <f t="shared" si="13"/>
        <v>243</v>
      </c>
      <c r="E246" s="37">
        <f t="shared" si="14"/>
        <v>920.97</v>
      </c>
      <c r="F246" s="38">
        <f t="shared" si="15"/>
        <v>13.885714285714286</v>
      </c>
    </row>
    <row r="247" spans="2:8" x14ac:dyDescent="0.45">
      <c r="B247" s="35">
        <v>24.4</v>
      </c>
      <c r="C247" s="41">
        <v>1.1019000000000001</v>
      </c>
      <c r="D247" s="37">
        <f t="shared" si="13"/>
        <v>244</v>
      </c>
      <c r="E247" s="37">
        <f t="shared" si="14"/>
        <v>924.76</v>
      </c>
      <c r="F247" s="38">
        <f t="shared" si="15"/>
        <v>13.942857142857143</v>
      </c>
    </row>
    <row r="248" spans="2:8" x14ac:dyDescent="0.45">
      <c r="B248" s="35">
        <v>24.5</v>
      </c>
      <c r="C248" s="41">
        <v>1.1024</v>
      </c>
      <c r="D248" s="37">
        <f t="shared" si="13"/>
        <v>245</v>
      </c>
      <c r="E248" s="37">
        <f t="shared" si="14"/>
        <v>928.55</v>
      </c>
      <c r="F248" s="38">
        <f t="shared" si="15"/>
        <v>14</v>
      </c>
      <c r="H248" s="42"/>
    </row>
    <row r="249" spans="2:8" x14ac:dyDescent="0.45">
      <c r="B249" s="35">
        <v>24.6</v>
      </c>
      <c r="C249" s="41">
        <v>1.1029</v>
      </c>
      <c r="D249" s="37">
        <f t="shared" si="13"/>
        <v>246</v>
      </c>
      <c r="E249" s="37">
        <f t="shared" si="14"/>
        <v>932.34</v>
      </c>
      <c r="F249" s="38">
        <f t="shared" si="15"/>
        <v>14.057142857142857</v>
      </c>
    </row>
    <row r="250" spans="2:8" x14ac:dyDescent="0.45">
      <c r="B250" s="35">
        <v>24.7</v>
      </c>
      <c r="C250" s="41">
        <v>1.1032999999999999</v>
      </c>
      <c r="D250" s="37">
        <f t="shared" si="13"/>
        <v>247</v>
      </c>
      <c r="E250" s="37">
        <f t="shared" si="14"/>
        <v>936.13</v>
      </c>
      <c r="F250" s="38">
        <f t="shared" si="15"/>
        <v>14.114285714285714</v>
      </c>
    </row>
    <row r="251" spans="2:8" x14ac:dyDescent="0.45">
      <c r="B251" s="35">
        <v>24.8</v>
      </c>
      <c r="C251" s="41">
        <v>1.1037999999999999</v>
      </c>
      <c r="D251" s="37">
        <f t="shared" si="13"/>
        <v>248</v>
      </c>
      <c r="E251" s="37">
        <f t="shared" si="14"/>
        <v>939.92</v>
      </c>
      <c r="F251" s="38">
        <f t="shared" si="15"/>
        <v>14.171428571428571</v>
      </c>
    </row>
    <row r="252" spans="2:8" x14ac:dyDescent="0.45">
      <c r="B252" s="35">
        <v>24.9</v>
      </c>
      <c r="C252" s="41">
        <v>1.1043000000000001</v>
      </c>
      <c r="D252" s="37">
        <f t="shared" si="13"/>
        <v>249</v>
      </c>
      <c r="E252" s="37">
        <f t="shared" si="14"/>
        <v>943.71</v>
      </c>
      <c r="F252" s="38">
        <f t="shared" si="15"/>
        <v>14.228571428571428</v>
      </c>
    </row>
    <row r="253" spans="2:8" x14ac:dyDescent="0.45">
      <c r="B253" s="35">
        <v>25</v>
      </c>
      <c r="C253" s="41">
        <v>1.1047</v>
      </c>
      <c r="D253" s="37">
        <f t="shared" si="13"/>
        <v>250</v>
      </c>
      <c r="E253" s="37">
        <f t="shared" si="14"/>
        <v>947.5</v>
      </c>
      <c r="F253" s="38">
        <f t="shared" si="15"/>
        <v>14.285714285714286</v>
      </c>
    </row>
    <row r="254" spans="2:8" x14ac:dyDescent="0.45">
      <c r="B254" s="35">
        <v>25.1</v>
      </c>
      <c r="C254" s="41">
        <v>1.1052</v>
      </c>
      <c r="D254" s="37">
        <f t="shared" si="13"/>
        <v>251</v>
      </c>
      <c r="E254" s="37">
        <f t="shared" si="14"/>
        <v>951.29</v>
      </c>
      <c r="F254" s="38">
        <f t="shared" si="15"/>
        <v>14.342857142857143</v>
      </c>
    </row>
    <row r="255" spans="2:8" x14ac:dyDescent="0.45">
      <c r="B255" s="35">
        <v>25.2</v>
      </c>
      <c r="C255" s="41">
        <v>1.1056999999999999</v>
      </c>
      <c r="D255" s="37">
        <f t="shared" si="13"/>
        <v>252</v>
      </c>
      <c r="E255" s="37">
        <f t="shared" si="14"/>
        <v>955.08</v>
      </c>
      <c r="F255" s="38">
        <f t="shared" si="15"/>
        <v>14.4</v>
      </c>
    </row>
    <row r="256" spans="2:8" x14ac:dyDescent="0.45">
      <c r="B256" s="35">
        <v>25.3</v>
      </c>
      <c r="C256" s="41">
        <v>1.1062000000000001</v>
      </c>
      <c r="D256" s="37">
        <f t="shared" si="13"/>
        <v>253</v>
      </c>
      <c r="E256" s="37">
        <f t="shared" si="14"/>
        <v>958.87</v>
      </c>
      <c r="F256" s="38">
        <f t="shared" si="15"/>
        <v>14.457142857142857</v>
      </c>
    </row>
    <row r="257" spans="2:6" x14ac:dyDescent="0.45">
      <c r="B257" s="35">
        <v>25.4</v>
      </c>
      <c r="C257" s="41">
        <v>1.1066</v>
      </c>
      <c r="D257" s="37">
        <f t="shared" si="13"/>
        <v>254</v>
      </c>
      <c r="E257" s="37">
        <f t="shared" si="14"/>
        <v>962.66</v>
      </c>
      <c r="F257" s="38">
        <f t="shared" si="15"/>
        <v>14.514285714285714</v>
      </c>
    </row>
    <row r="258" spans="2:6" x14ac:dyDescent="0.45">
      <c r="B258" s="35">
        <v>25.5</v>
      </c>
      <c r="C258" s="41">
        <v>1.1071</v>
      </c>
      <c r="D258" s="37">
        <f t="shared" si="13"/>
        <v>255</v>
      </c>
      <c r="E258" s="37">
        <f t="shared" si="14"/>
        <v>966.45</v>
      </c>
      <c r="F258" s="38">
        <f t="shared" si="15"/>
        <v>14.571428571428571</v>
      </c>
    </row>
    <row r="259" spans="2:6" x14ac:dyDescent="0.45">
      <c r="B259" s="35">
        <v>25.6</v>
      </c>
      <c r="C259" s="41">
        <v>1.1075999999999999</v>
      </c>
      <c r="D259" s="37">
        <f t="shared" si="13"/>
        <v>256</v>
      </c>
      <c r="E259" s="37">
        <f t="shared" si="14"/>
        <v>970.24</v>
      </c>
      <c r="F259" s="38">
        <f t="shared" si="15"/>
        <v>14.628571428571428</v>
      </c>
    </row>
    <row r="260" spans="2:6" x14ac:dyDescent="0.45">
      <c r="B260" s="35">
        <v>25.7</v>
      </c>
      <c r="C260" s="41">
        <v>1.1080000000000001</v>
      </c>
      <c r="D260" s="37">
        <f t="shared" ref="D260:D303" si="16">B260*10</f>
        <v>257</v>
      </c>
      <c r="E260" s="37">
        <f t="shared" ref="E260:E303" si="17">D260*3.79</f>
        <v>974.03</v>
      </c>
      <c r="F260" s="38">
        <f t="shared" ref="F260:F303" si="18">D260/17.5</f>
        <v>14.685714285714285</v>
      </c>
    </row>
    <row r="261" spans="2:6" x14ac:dyDescent="0.45">
      <c r="B261" s="35">
        <v>25.8</v>
      </c>
      <c r="C261" s="41">
        <v>1.1085</v>
      </c>
      <c r="D261" s="37">
        <f t="shared" si="16"/>
        <v>258</v>
      </c>
      <c r="E261" s="37">
        <f t="shared" si="17"/>
        <v>977.82</v>
      </c>
      <c r="F261" s="38">
        <f t="shared" si="18"/>
        <v>14.742857142857142</v>
      </c>
    </row>
    <row r="262" spans="2:6" x14ac:dyDescent="0.45">
      <c r="B262" s="35">
        <v>25.9</v>
      </c>
      <c r="C262" s="41">
        <v>1.109</v>
      </c>
      <c r="D262" s="37">
        <f t="shared" si="16"/>
        <v>259</v>
      </c>
      <c r="E262" s="37">
        <f t="shared" si="17"/>
        <v>981.61</v>
      </c>
      <c r="F262" s="38">
        <f t="shared" si="18"/>
        <v>14.8</v>
      </c>
    </row>
    <row r="263" spans="2:6" x14ac:dyDescent="0.45">
      <c r="B263" s="35">
        <v>26</v>
      </c>
      <c r="C263" s="41">
        <v>1.1094999999999999</v>
      </c>
      <c r="D263" s="37">
        <f t="shared" si="16"/>
        <v>260</v>
      </c>
      <c r="E263" s="37">
        <f t="shared" si="17"/>
        <v>985.4</v>
      </c>
      <c r="F263" s="38">
        <f t="shared" si="18"/>
        <v>14.857142857142858</v>
      </c>
    </row>
    <row r="264" spans="2:6" x14ac:dyDescent="0.45">
      <c r="B264" s="35">
        <v>26.1</v>
      </c>
      <c r="C264" s="41">
        <v>1.1099000000000001</v>
      </c>
      <c r="D264" s="37">
        <f t="shared" si="16"/>
        <v>261</v>
      </c>
      <c r="E264" s="37">
        <f t="shared" si="17"/>
        <v>989.19</v>
      </c>
      <c r="F264" s="38">
        <f t="shared" si="18"/>
        <v>14.914285714285715</v>
      </c>
    </row>
    <row r="265" spans="2:6" x14ac:dyDescent="0.45">
      <c r="B265" s="35">
        <v>26.2</v>
      </c>
      <c r="C265" s="41">
        <v>1.1104000000000001</v>
      </c>
      <c r="D265" s="37">
        <f t="shared" si="16"/>
        <v>262</v>
      </c>
      <c r="E265" s="37">
        <f t="shared" si="17"/>
        <v>992.98</v>
      </c>
      <c r="F265" s="38">
        <f t="shared" si="18"/>
        <v>14.971428571428572</v>
      </c>
    </row>
    <row r="266" spans="2:6" x14ac:dyDescent="0.45">
      <c r="B266" s="35">
        <v>26.3</v>
      </c>
      <c r="C266" s="41">
        <v>1.1109</v>
      </c>
      <c r="D266" s="37">
        <f t="shared" si="16"/>
        <v>263</v>
      </c>
      <c r="E266" s="37">
        <f t="shared" si="17"/>
        <v>996.77</v>
      </c>
      <c r="F266" s="38">
        <f t="shared" si="18"/>
        <v>15.028571428571428</v>
      </c>
    </row>
    <row r="267" spans="2:6" x14ac:dyDescent="0.45">
      <c r="B267" s="35">
        <v>26.4</v>
      </c>
      <c r="C267" s="41">
        <v>1.1113999999999999</v>
      </c>
      <c r="D267" s="37">
        <f t="shared" si="16"/>
        <v>264</v>
      </c>
      <c r="E267" s="37">
        <f t="shared" si="17"/>
        <v>1000.5600000000001</v>
      </c>
      <c r="F267" s="38">
        <f t="shared" si="18"/>
        <v>15.085714285714285</v>
      </c>
    </row>
    <row r="268" spans="2:6" x14ac:dyDescent="0.45">
      <c r="B268" s="35">
        <v>26.5</v>
      </c>
      <c r="C268" s="41">
        <v>1.1117999999999999</v>
      </c>
      <c r="D268" s="37">
        <f t="shared" si="16"/>
        <v>265</v>
      </c>
      <c r="E268" s="37">
        <f t="shared" si="17"/>
        <v>1004.35</v>
      </c>
      <c r="F268" s="38">
        <f t="shared" si="18"/>
        <v>15.142857142857142</v>
      </c>
    </row>
    <row r="269" spans="2:6" x14ac:dyDescent="0.45">
      <c r="B269" s="35">
        <v>26.6</v>
      </c>
      <c r="C269" s="41">
        <v>1.1123000000000001</v>
      </c>
      <c r="D269" s="37">
        <f t="shared" si="16"/>
        <v>266</v>
      </c>
      <c r="E269" s="37">
        <f t="shared" si="17"/>
        <v>1008.14</v>
      </c>
      <c r="F269" s="38">
        <f t="shared" si="18"/>
        <v>15.2</v>
      </c>
    </row>
    <row r="270" spans="2:6" x14ac:dyDescent="0.45">
      <c r="B270" s="35">
        <v>26.7</v>
      </c>
      <c r="C270" s="41">
        <v>1.1128</v>
      </c>
      <c r="D270" s="37">
        <f t="shared" si="16"/>
        <v>267</v>
      </c>
      <c r="E270" s="37">
        <f t="shared" si="17"/>
        <v>1011.9300000000001</v>
      </c>
      <c r="F270" s="38">
        <f t="shared" si="18"/>
        <v>15.257142857142858</v>
      </c>
    </row>
    <row r="271" spans="2:6" x14ac:dyDescent="0.45">
      <c r="B271" s="35">
        <v>26.8</v>
      </c>
      <c r="C271" s="41">
        <v>1.1133</v>
      </c>
      <c r="D271" s="37">
        <f t="shared" si="16"/>
        <v>268</v>
      </c>
      <c r="E271" s="37">
        <f t="shared" si="17"/>
        <v>1015.72</v>
      </c>
      <c r="F271" s="38">
        <f t="shared" si="18"/>
        <v>15.314285714285715</v>
      </c>
    </row>
    <row r="272" spans="2:6" x14ac:dyDescent="0.45">
      <c r="B272" s="35">
        <v>26.9</v>
      </c>
      <c r="C272" s="41">
        <v>1.1137999999999999</v>
      </c>
      <c r="D272" s="37">
        <f t="shared" si="16"/>
        <v>269</v>
      </c>
      <c r="E272" s="37">
        <f t="shared" si="17"/>
        <v>1019.51</v>
      </c>
      <c r="F272" s="38">
        <f t="shared" si="18"/>
        <v>15.371428571428572</v>
      </c>
    </row>
    <row r="273" spans="2:6" x14ac:dyDescent="0.45">
      <c r="B273" s="35">
        <v>27</v>
      </c>
      <c r="C273" s="41">
        <v>1.1142000000000001</v>
      </c>
      <c r="D273" s="37">
        <f t="shared" si="16"/>
        <v>270</v>
      </c>
      <c r="E273" s="37">
        <f t="shared" si="17"/>
        <v>1023.3</v>
      </c>
      <c r="F273" s="38">
        <f t="shared" si="18"/>
        <v>15.428571428571429</v>
      </c>
    </row>
    <row r="274" spans="2:6" x14ac:dyDescent="0.45">
      <c r="B274" s="35">
        <v>27.1</v>
      </c>
      <c r="C274" s="41">
        <v>1.1147</v>
      </c>
      <c r="D274" s="37">
        <f t="shared" si="16"/>
        <v>271</v>
      </c>
      <c r="E274" s="37">
        <f t="shared" si="17"/>
        <v>1027.0899999999999</v>
      </c>
      <c r="F274" s="38">
        <f t="shared" si="18"/>
        <v>15.485714285714286</v>
      </c>
    </row>
    <row r="275" spans="2:6" x14ac:dyDescent="0.45">
      <c r="B275" s="35">
        <v>27.2</v>
      </c>
      <c r="C275" s="41">
        <v>1.1152</v>
      </c>
      <c r="D275" s="37">
        <f t="shared" si="16"/>
        <v>272</v>
      </c>
      <c r="E275" s="37">
        <f t="shared" si="17"/>
        <v>1030.8800000000001</v>
      </c>
      <c r="F275" s="38">
        <f t="shared" si="18"/>
        <v>15.542857142857143</v>
      </c>
    </row>
    <row r="276" spans="2:6" x14ac:dyDescent="0.45">
      <c r="B276" s="35">
        <v>27.3</v>
      </c>
      <c r="C276" s="41">
        <v>1.1156999999999999</v>
      </c>
      <c r="D276" s="37">
        <f t="shared" si="16"/>
        <v>273</v>
      </c>
      <c r="E276" s="37">
        <f t="shared" si="17"/>
        <v>1034.67</v>
      </c>
      <c r="F276" s="38">
        <f t="shared" si="18"/>
        <v>15.6</v>
      </c>
    </row>
    <row r="277" spans="2:6" x14ac:dyDescent="0.45">
      <c r="B277" s="35">
        <v>27.4</v>
      </c>
      <c r="C277" s="41">
        <v>1.1161000000000001</v>
      </c>
      <c r="D277" s="37">
        <f t="shared" si="16"/>
        <v>274</v>
      </c>
      <c r="E277" s="37">
        <f t="shared" si="17"/>
        <v>1038.46</v>
      </c>
      <c r="F277" s="38">
        <f t="shared" si="18"/>
        <v>15.657142857142857</v>
      </c>
    </row>
    <row r="278" spans="2:6" x14ac:dyDescent="0.45">
      <c r="B278" s="35">
        <v>27.5</v>
      </c>
      <c r="C278" s="41">
        <v>1.1166</v>
      </c>
      <c r="D278" s="37">
        <f t="shared" si="16"/>
        <v>275</v>
      </c>
      <c r="E278" s="37">
        <f t="shared" si="17"/>
        <v>1042.25</v>
      </c>
      <c r="F278" s="38">
        <f t="shared" si="18"/>
        <v>15.714285714285714</v>
      </c>
    </row>
    <row r="279" spans="2:6" x14ac:dyDescent="0.45">
      <c r="B279" s="35">
        <v>27.6</v>
      </c>
      <c r="C279" s="41">
        <v>1.1171</v>
      </c>
      <c r="D279" s="37">
        <f t="shared" si="16"/>
        <v>276</v>
      </c>
      <c r="E279" s="37">
        <f t="shared" si="17"/>
        <v>1046.04</v>
      </c>
      <c r="F279" s="38">
        <f t="shared" si="18"/>
        <v>15.771428571428572</v>
      </c>
    </row>
    <row r="280" spans="2:6" x14ac:dyDescent="0.45">
      <c r="B280" s="35">
        <v>27.7</v>
      </c>
      <c r="C280" s="41">
        <v>1.1175999999999999</v>
      </c>
      <c r="D280" s="37">
        <f t="shared" si="16"/>
        <v>277</v>
      </c>
      <c r="E280" s="37">
        <f t="shared" si="17"/>
        <v>1049.83</v>
      </c>
      <c r="F280" s="38">
        <f t="shared" si="18"/>
        <v>15.828571428571429</v>
      </c>
    </row>
    <row r="281" spans="2:6" x14ac:dyDescent="0.45">
      <c r="B281" s="35">
        <v>27.8</v>
      </c>
      <c r="C281" s="41">
        <v>1.1181000000000001</v>
      </c>
      <c r="D281" s="37">
        <f t="shared" si="16"/>
        <v>278</v>
      </c>
      <c r="E281" s="37">
        <f t="shared" si="17"/>
        <v>1053.6200000000001</v>
      </c>
      <c r="F281" s="38">
        <f t="shared" si="18"/>
        <v>15.885714285714286</v>
      </c>
    </row>
    <row r="282" spans="2:6" x14ac:dyDescent="0.45">
      <c r="B282" s="35">
        <v>27.9</v>
      </c>
      <c r="C282" s="41">
        <v>1.1185</v>
      </c>
      <c r="D282" s="37">
        <f t="shared" si="16"/>
        <v>279</v>
      </c>
      <c r="E282" s="37">
        <f t="shared" si="17"/>
        <v>1057.4100000000001</v>
      </c>
      <c r="F282" s="38">
        <f t="shared" si="18"/>
        <v>15.942857142857143</v>
      </c>
    </row>
    <row r="283" spans="2:6" x14ac:dyDescent="0.45">
      <c r="B283" s="35">
        <v>28</v>
      </c>
      <c r="C283" s="41">
        <v>1.119</v>
      </c>
      <c r="D283" s="37">
        <f t="shared" si="16"/>
        <v>280</v>
      </c>
      <c r="E283" s="37">
        <f t="shared" si="17"/>
        <v>1061.2</v>
      </c>
      <c r="F283" s="38">
        <f t="shared" si="18"/>
        <v>16</v>
      </c>
    </row>
    <row r="284" spans="2:6" x14ac:dyDescent="0.45">
      <c r="B284" s="35">
        <v>28.1</v>
      </c>
      <c r="C284" s="41">
        <v>1.1194999999999999</v>
      </c>
      <c r="D284" s="37">
        <f t="shared" si="16"/>
        <v>281</v>
      </c>
      <c r="E284" s="37">
        <f t="shared" si="17"/>
        <v>1064.99</v>
      </c>
      <c r="F284" s="38">
        <f t="shared" si="18"/>
        <v>16.057142857142857</v>
      </c>
    </row>
    <row r="285" spans="2:6" x14ac:dyDescent="0.45">
      <c r="B285" s="35">
        <v>28.2</v>
      </c>
      <c r="C285" s="41">
        <v>1.1200000000000001</v>
      </c>
      <c r="D285" s="37">
        <f t="shared" si="16"/>
        <v>282</v>
      </c>
      <c r="E285" s="37">
        <f t="shared" si="17"/>
        <v>1068.78</v>
      </c>
      <c r="F285" s="38">
        <f t="shared" si="18"/>
        <v>16.114285714285714</v>
      </c>
    </row>
    <row r="286" spans="2:6" x14ac:dyDescent="0.45">
      <c r="B286" s="35">
        <v>28.3</v>
      </c>
      <c r="C286" s="41">
        <v>1.1205000000000001</v>
      </c>
      <c r="D286" s="37">
        <f t="shared" si="16"/>
        <v>283</v>
      </c>
      <c r="E286" s="37">
        <f t="shared" si="17"/>
        <v>1072.57</v>
      </c>
      <c r="F286" s="38">
        <f t="shared" si="18"/>
        <v>16.171428571428571</v>
      </c>
    </row>
    <row r="287" spans="2:6" x14ac:dyDescent="0.45">
      <c r="B287" s="35">
        <v>28.4</v>
      </c>
      <c r="C287" s="41">
        <v>1.121</v>
      </c>
      <c r="D287" s="37">
        <f t="shared" si="16"/>
        <v>284</v>
      </c>
      <c r="E287" s="37">
        <f t="shared" si="17"/>
        <v>1076.3599999999999</v>
      </c>
      <c r="F287" s="38">
        <f t="shared" si="18"/>
        <v>16.228571428571428</v>
      </c>
    </row>
    <row r="288" spans="2:6" x14ac:dyDescent="0.45">
      <c r="B288" s="35">
        <v>28.5</v>
      </c>
      <c r="C288" s="41">
        <v>1.1214</v>
      </c>
      <c r="D288" s="37">
        <f t="shared" si="16"/>
        <v>285</v>
      </c>
      <c r="E288" s="37">
        <f t="shared" si="17"/>
        <v>1080.1500000000001</v>
      </c>
      <c r="F288" s="38">
        <f t="shared" si="18"/>
        <v>16.285714285714285</v>
      </c>
    </row>
    <row r="289" spans="2:6" x14ac:dyDescent="0.45">
      <c r="B289" s="35">
        <v>28.6</v>
      </c>
      <c r="C289" s="41">
        <v>1.1218999999999999</v>
      </c>
      <c r="D289" s="37">
        <f t="shared" si="16"/>
        <v>286</v>
      </c>
      <c r="E289" s="37">
        <f t="shared" si="17"/>
        <v>1083.94</v>
      </c>
      <c r="F289" s="38">
        <f t="shared" si="18"/>
        <v>16.342857142857142</v>
      </c>
    </row>
    <row r="290" spans="2:6" x14ac:dyDescent="0.45">
      <c r="B290" s="35">
        <v>28.7</v>
      </c>
      <c r="C290" s="41">
        <v>1.1224000000000001</v>
      </c>
      <c r="D290" s="37">
        <f t="shared" si="16"/>
        <v>287</v>
      </c>
      <c r="E290" s="37">
        <f t="shared" si="17"/>
        <v>1087.73</v>
      </c>
      <c r="F290" s="38">
        <f t="shared" si="18"/>
        <v>16.399999999999999</v>
      </c>
    </row>
    <row r="291" spans="2:6" x14ac:dyDescent="0.45">
      <c r="B291" s="35">
        <v>28.8</v>
      </c>
      <c r="C291" s="41">
        <v>1.1229</v>
      </c>
      <c r="D291" s="37">
        <f t="shared" si="16"/>
        <v>288</v>
      </c>
      <c r="E291" s="37">
        <f t="shared" si="17"/>
        <v>1091.52</v>
      </c>
      <c r="F291" s="38">
        <f t="shared" si="18"/>
        <v>16.457142857142856</v>
      </c>
    </row>
    <row r="292" spans="2:6" x14ac:dyDescent="0.45">
      <c r="B292" s="35">
        <v>28.9</v>
      </c>
      <c r="C292" s="41">
        <v>1.1234</v>
      </c>
      <c r="D292" s="37">
        <f t="shared" si="16"/>
        <v>289</v>
      </c>
      <c r="E292" s="37">
        <f t="shared" si="17"/>
        <v>1095.31</v>
      </c>
      <c r="F292" s="38">
        <f t="shared" si="18"/>
        <v>16.514285714285716</v>
      </c>
    </row>
    <row r="293" spans="2:6" x14ac:dyDescent="0.45">
      <c r="B293" s="35">
        <v>29</v>
      </c>
      <c r="C293" s="41">
        <v>1.1238999999999999</v>
      </c>
      <c r="D293" s="37">
        <f t="shared" si="16"/>
        <v>290</v>
      </c>
      <c r="E293" s="37">
        <f t="shared" si="17"/>
        <v>1099.0999999999999</v>
      </c>
      <c r="F293" s="38">
        <f t="shared" si="18"/>
        <v>16.571428571428573</v>
      </c>
    </row>
    <row r="294" spans="2:6" x14ac:dyDescent="0.45">
      <c r="B294" s="35">
        <v>29.1</v>
      </c>
      <c r="C294" s="41">
        <v>1.1244000000000001</v>
      </c>
      <c r="D294" s="37">
        <f t="shared" si="16"/>
        <v>291</v>
      </c>
      <c r="E294" s="37">
        <f t="shared" si="17"/>
        <v>1102.8900000000001</v>
      </c>
      <c r="F294" s="38">
        <f t="shared" si="18"/>
        <v>16.62857142857143</v>
      </c>
    </row>
    <row r="295" spans="2:6" x14ac:dyDescent="0.45">
      <c r="B295" s="35">
        <v>29.2</v>
      </c>
      <c r="C295" s="41">
        <v>1.1248</v>
      </c>
      <c r="D295" s="37">
        <f t="shared" si="16"/>
        <v>292</v>
      </c>
      <c r="E295" s="37">
        <f t="shared" si="17"/>
        <v>1106.68</v>
      </c>
      <c r="F295" s="38">
        <f t="shared" si="18"/>
        <v>16.685714285714287</v>
      </c>
    </row>
    <row r="296" spans="2:6" x14ac:dyDescent="0.45">
      <c r="B296" s="35">
        <v>29.3</v>
      </c>
      <c r="C296" s="41">
        <v>1.1253</v>
      </c>
      <c r="D296" s="37">
        <f t="shared" si="16"/>
        <v>293</v>
      </c>
      <c r="E296" s="37">
        <f t="shared" si="17"/>
        <v>1110.47</v>
      </c>
      <c r="F296" s="38">
        <f t="shared" si="18"/>
        <v>16.742857142857144</v>
      </c>
    </row>
    <row r="297" spans="2:6" x14ac:dyDescent="0.45">
      <c r="B297" s="35">
        <v>29.4</v>
      </c>
      <c r="C297" s="41">
        <v>1.1257999999999999</v>
      </c>
      <c r="D297" s="37">
        <f t="shared" si="16"/>
        <v>294</v>
      </c>
      <c r="E297" s="37">
        <f t="shared" si="17"/>
        <v>1114.26</v>
      </c>
      <c r="F297" s="38">
        <f t="shared" si="18"/>
        <v>16.8</v>
      </c>
    </row>
    <row r="298" spans="2:6" x14ac:dyDescent="0.45">
      <c r="B298" s="35">
        <v>29.5</v>
      </c>
      <c r="C298" s="41">
        <v>1.1263000000000001</v>
      </c>
      <c r="D298" s="37">
        <f t="shared" si="16"/>
        <v>295</v>
      </c>
      <c r="E298" s="37">
        <f t="shared" si="17"/>
        <v>1118.05</v>
      </c>
      <c r="F298" s="38">
        <f t="shared" si="18"/>
        <v>16.857142857142858</v>
      </c>
    </row>
    <row r="299" spans="2:6" x14ac:dyDescent="0.45">
      <c r="B299" s="35">
        <v>29.6</v>
      </c>
      <c r="C299" s="41">
        <v>1.1268</v>
      </c>
      <c r="D299" s="37">
        <f t="shared" si="16"/>
        <v>296</v>
      </c>
      <c r="E299" s="37">
        <f t="shared" si="17"/>
        <v>1121.8399999999999</v>
      </c>
      <c r="F299" s="38">
        <f t="shared" si="18"/>
        <v>16.914285714285715</v>
      </c>
    </row>
    <row r="300" spans="2:6" x14ac:dyDescent="0.45">
      <c r="B300" s="35">
        <v>29.7</v>
      </c>
      <c r="C300" s="41">
        <v>1.1273</v>
      </c>
      <c r="D300" s="37">
        <f t="shared" si="16"/>
        <v>297</v>
      </c>
      <c r="E300" s="37">
        <f t="shared" si="17"/>
        <v>1125.6300000000001</v>
      </c>
      <c r="F300" s="38">
        <f t="shared" si="18"/>
        <v>16.971428571428572</v>
      </c>
    </row>
    <row r="301" spans="2:6" x14ac:dyDescent="0.45">
      <c r="B301" s="35">
        <v>29.8</v>
      </c>
      <c r="C301" s="41">
        <v>1.1277999999999999</v>
      </c>
      <c r="D301" s="37">
        <f t="shared" si="16"/>
        <v>298</v>
      </c>
      <c r="E301" s="37">
        <f t="shared" si="17"/>
        <v>1129.42</v>
      </c>
      <c r="F301" s="38">
        <f t="shared" si="18"/>
        <v>17.028571428571428</v>
      </c>
    </row>
    <row r="302" spans="2:6" x14ac:dyDescent="0.45">
      <c r="B302" s="35">
        <v>29.9</v>
      </c>
      <c r="C302" s="41">
        <v>1.1283000000000001</v>
      </c>
      <c r="D302" s="37">
        <f t="shared" si="16"/>
        <v>299</v>
      </c>
      <c r="E302" s="37">
        <f t="shared" si="17"/>
        <v>1133.21</v>
      </c>
      <c r="F302" s="38">
        <f t="shared" si="18"/>
        <v>17.085714285714285</v>
      </c>
    </row>
    <row r="303" spans="2:6" x14ac:dyDescent="0.45">
      <c r="B303" s="35">
        <v>30</v>
      </c>
      <c r="C303" s="41">
        <v>1.1287</v>
      </c>
      <c r="D303" s="37">
        <f t="shared" si="16"/>
        <v>300</v>
      </c>
      <c r="E303" s="37">
        <f t="shared" si="17"/>
        <v>1137</v>
      </c>
      <c r="F303" s="38">
        <f t="shared" si="18"/>
        <v>17.142857142857142</v>
      </c>
    </row>
  </sheetData>
  <mergeCells count="1">
    <mergeCell ref="D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Log Sheet</vt:lpstr>
      <vt:lpstr>Custom List</vt:lpstr>
      <vt:lpstr>Lists</vt:lpstr>
      <vt:lpstr>Brix-PA-Sugars-PA</vt:lpstr>
      <vt:lpstr>'Log Sheet'!Print_Area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Pambianchi</dc:creator>
  <cp:lastModifiedBy>Daniel Pambianchi</cp:lastModifiedBy>
  <cp:lastPrinted>2021-07-30T13:35:28Z</cp:lastPrinted>
  <dcterms:created xsi:type="dcterms:W3CDTF">2021-02-01T13:47:17Z</dcterms:created>
  <dcterms:modified xsi:type="dcterms:W3CDTF">2022-03-18T23:05:20Z</dcterms:modified>
</cp:coreProperties>
</file>